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22F862AE-32D9-459F-910B-9A7A1888E6BC}" xr6:coauthVersionLast="47" xr6:coauthVersionMax="47" xr10:uidLastSave="{00000000-0000-0000-0000-000000000000}"/>
  <bookViews>
    <workbookView xWindow="28680" yWindow="-120" windowWidth="29040" windowHeight="15720" xr2:uid="{C0D8F29B-8389-4463-B76F-BF8774DFE7C3}"/>
  </bookViews>
  <sheets>
    <sheet name="Education and Outreach" sheetId="3" r:id="rId1"/>
    <sheet name="City Match Tab" sheetId="4" r:id="rId2"/>
    <sheet name="Example Press Release" sheetId="8" r:id="rId3"/>
    <sheet name="Website Summary" sheetId="9" r:id="rId4"/>
    <sheet name="Hot Spots 2025-2026" sheetId="5" r:id="rId5"/>
    <sheet name="Bacteria Trends - Monthly TMDL" sheetId="6" r:id="rId6"/>
    <sheet name="Storm Drain Trends - All sites" sheetId="7"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6" l="1"/>
  <c r="C24" i="6"/>
  <c r="C23" i="6"/>
  <c r="C22" i="6"/>
  <c r="C21" i="6"/>
  <c r="C20" i="6"/>
  <c r="C18" i="6"/>
  <c r="C17" i="6"/>
  <c r="C16" i="6"/>
  <c r="C15" i="6"/>
  <c r="C14" i="6"/>
  <c r="C13" i="6"/>
  <c r="C12" i="6"/>
  <c r="C11" i="6"/>
  <c r="C10" i="6"/>
  <c r="C9" i="6"/>
  <c r="C8" i="6"/>
  <c r="C7" i="6"/>
  <c r="C6" i="6"/>
  <c r="C5" i="6"/>
  <c r="C4" i="6"/>
  <c r="C3" i="6"/>
  <c r="F20" i="4" l="1"/>
  <c r="G20" i="4"/>
  <c r="H20" i="4"/>
  <c r="I20" i="4"/>
  <c r="J20" i="4"/>
  <c r="K20" i="4"/>
  <c r="L20" i="4"/>
  <c r="M20" i="4"/>
  <c r="N20" i="4"/>
  <c r="O20" i="4"/>
  <c r="P20" i="4"/>
  <c r="Q20" i="4"/>
  <c r="R20" i="4"/>
  <c r="E20" i="4"/>
  <c r="T7" i="4"/>
  <c r="T8" i="4"/>
  <c r="T9" i="4"/>
  <c r="T10" i="4"/>
  <c r="T11" i="4"/>
  <c r="T12" i="4"/>
  <c r="T13" i="4"/>
  <c r="T14" i="4"/>
  <c r="T15" i="4"/>
  <c r="T16" i="4"/>
  <c r="T17" i="4"/>
  <c r="T18" i="4"/>
  <c r="T6" i="4"/>
  <c r="T20" i="4" l="1"/>
</calcChain>
</file>

<file path=xl/sharedStrings.xml><?xml version="1.0" encoding="utf-8"?>
<sst xmlns="http://schemas.openxmlformats.org/spreadsheetml/2006/main" count="308" uniqueCount="218">
  <si>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</si>
  <si>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</si>
  <si>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</si>
  <si>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</si>
  <si>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</si>
  <si>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</si>
  <si>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</si>
  <si>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</si>
  <si>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</si>
  <si>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</si>
  <si>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</si>
  <si>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</si>
  <si>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</si>
  <si>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</si>
  <si>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</si>
  <si>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</si>
  <si>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</si>
  <si>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</si>
  <si>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</si>
  <si>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</si>
  <si>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</si>
  <si>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Education and Outreach</t>
  </si>
  <si>
    <t>Promote Cultural Awareness through Public Education and Involvement.</t>
  </si>
  <si>
    <t>Annually</t>
  </si>
  <si>
    <t xml:space="preserve">Effectiveness Monitoring </t>
  </si>
  <si>
    <t xml:space="preserve">Programs to track effectiveness of TMDL implementation </t>
  </si>
  <si>
    <t>TMDL Reporting</t>
  </si>
  <si>
    <t>Continued participation in TMDL Program.</t>
  </si>
  <si>
    <t xml:space="preserve">DMAs will participate in quarterly TMDL meetings either in-person or via phone.   </t>
  </si>
  <si>
    <t>2025-2030  TMDL Implementation Plan</t>
  </si>
  <si>
    <t>Staff, RVCOG (Stream Smart)</t>
  </si>
  <si>
    <t xml:space="preserve">Staff, RVCOG </t>
  </si>
  <si>
    <t>DMA Staff, RVCOG</t>
  </si>
  <si>
    <t>DMA staff will keep the Board of Commissioners updated on Stormwater/TMDL related actions.</t>
  </si>
  <si>
    <t>Link Stream Smart website to DMA website and provide link.  Review link from Stream Smart to DMA website to ensure link goes to the correct department.  Documentation of participation in Stream Smart activities.</t>
  </si>
  <si>
    <t>Focus is on identifying, prioritizing, and moving toward implementation of projects.  Summarize number of projects and development stage in annual report.</t>
  </si>
  <si>
    <t xml:space="preserve">Summary of any new approaches will be in response to new technology, innovations or adaptive management.  </t>
  </si>
  <si>
    <t>Participate in regional monitoring program.</t>
  </si>
  <si>
    <t>RM will complete a minimum of 4 articles, press releases, and/or blogs. DMAs to contribute additional articles.  Topics will be determined through discussions at TMDL meetings, with DMA and the RM, or at  other meetings.</t>
  </si>
  <si>
    <t>Year 2: July 2026-June 2026</t>
  </si>
  <si>
    <t>Year 3: July 2027-June 2027</t>
  </si>
  <si>
    <t>Year 4: July 2028-June 2028</t>
  </si>
  <si>
    <t>Year 5: July 2029-June 2029</t>
  </si>
  <si>
    <t xml:space="preserve">Attendance summary in annual report.  </t>
  </si>
  <si>
    <r>
      <t>Who will implement</t>
    </r>
    <r>
      <rPr>
        <sz val="12"/>
        <color theme="1"/>
        <rFont val="Aptos Narrow"/>
        <family val="2"/>
        <scheme val="minor"/>
      </rPr>
      <t>?</t>
    </r>
  </si>
  <si>
    <r>
      <t>Annual Implementation reports are Due November 1</t>
    </r>
    <r>
      <rPr>
        <vertAlign val="superscript"/>
        <sz val="12"/>
        <color theme="1"/>
        <rFont val="Aptos Narrow"/>
        <family val="2"/>
        <scheme val="minor"/>
      </rPr>
      <t>st</t>
    </r>
    <r>
      <rPr>
        <sz val="12"/>
        <color theme="1"/>
        <rFont val="Aptos Narrow"/>
        <family val="2"/>
        <scheme val="minor"/>
      </rPr>
      <t xml:space="preserve"> for the preceding July 1 – June 30 reporting year.  </t>
    </r>
  </si>
  <si>
    <t>RVCOG, Staff time for additional sampling outside of the monitoring program</t>
  </si>
  <si>
    <t>Impacts to Temperature &amp; Bacteria in  waters under DMA jurisdiction (includes Dissolved Oxygen, pH, Nutrients).</t>
  </si>
  <si>
    <r>
      <t xml:space="preserve">Trends in water quality indicate effectiveness of program.  Report on water quality program and results in TMDL annual report. </t>
    </r>
    <r>
      <rPr>
        <b/>
        <i/>
        <sz val="12"/>
        <color theme="3" tint="0.249977111117893"/>
        <rFont val="Aptos Narrow"/>
        <family val="2"/>
        <scheme val="minor"/>
      </rPr>
      <t xml:space="preserve"> </t>
    </r>
    <r>
      <rPr>
        <sz val="12"/>
        <rFont val="Aptos Narrow"/>
        <family val="2"/>
        <scheme val="minor"/>
      </rPr>
      <t>RM will send quarterly reports of all monitoring data to the DMA representatives which will include data summaries for the quarter.  In the annual report, monitoring program activity will be summarized and analyzed.  Results will be summarized in the report and any recommendations for changes included for the next implementation year.</t>
    </r>
  </si>
  <si>
    <r>
      <t xml:space="preserve">New approaches will be identified with success indicators determined.  Can include attendance at trainings and workshops in annual report.  </t>
    </r>
    <r>
      <rPr>
        <sz val="12"/>
        <rFont val="Aptos Narrow"/>
        <family val="2"/>
        <scheme val="minor"/>
      </rPr>
      <t>Summary of  new topics at TMDL meetings, workshops, trainings, and other actions to meet the goals of the TMDL program.</t>
    </r>
  </si>
  <si>
    <r>
      <t xml:space="preserve">Annual report summarizing activity.  </t>
    </r>
    <r>
      <rPr>
        <sz val="12"/>
        <rFont val="Aptos Narrow"/>
        <family val="2"/>
        <scheme val="minor"/>
      </rPr>
      <t>RM will complete a minimum of 4 articles, press releases, and/or blogs. Topic summaries, copies of articles, and/or links will be included in the annual reports.</t>
    </r>
  </si>
  <si>
    <r>
      <t xml:space="preserve">Add TMDL or water quality related articles to City newsletters, blogs, and/or other periodicals.  </t>
    </r>
    <r>
      <rPr>
        <sz val="12"/>
        <rFont val="Aptos Narrow"/>
        <family val="2"/>
        <scheme val="minor"/>
      </rPr>
      <t>RM will promote TMDL and water quality related materials through the Stream Smart Program, through RVCOGs TMDL Pages (regional and individual DMA), press releases, and other formats.</t>
    </r>
  </si>
  <si>
    <r>
      <t xml:space="preserve">Annual Report summarizing changes &amp; relevant links, if changed.  </t>
    </r>
    <r>
      <rPr>
        <sz val="12"/>
        <rFont val="Aptos Narrow"/>
        <family val="2"/>
        <scheme val="minor"/>
      </rPr>
      <t>RM will provide a summary of significant changes, relevant links to the websites, and any web tracking statistics (e.g. Analytics from the Stream Smart website).</t>
    </r>
  </si>
  <si>
    <t>Documentation of all relevant statistics - (Workshop/Program participation, number of rain gardens installed, downspouts disconnected, number of students participating in Salmon Watch, etc.).</t>
  </si>
  <si>
    <r>
      <t xml:space="preserve">Annual report summarizing outreach activities.  </t>
    </r>
    <r>
      <rPr>
        <sz val="12"/>
        <rFont val="Aptos Narrow"/>
        <family val="2"/>
        <scheme val="minor"/>
      </rPr>
      <t>RM will summarize activity in the annual report and provide links, photos, summaries, and other information on programs.  RM will also provide updates at quarterly meetings and quarterly reports that will be posted online and emailed to DMAs.</t>
    </r>
  </si>
  <si>
    <r>
      <t xml:space="preserve">Annual report summarizing outreach.  </t>
    </r>
    <r>
      <rPr>
        <sz val="12"/>
        <rFont val="Aptos Narrow"/>
        <family val="2"/>
        <scheme val="minor"/>
      </rPr>
      <t xml:space="preserve">RM will summarize activity in the annual report and provide links, photos, summaries, and other information on programs.  RM will also provide updates at quarterly meetings and quarterly reports that will be posted online and emailed to DMAs.  </t>
    </r>
  </si>
  <si>
    <r>
      <t xml:space="preserve">TMDL annual report summarizing outreach and participation in the program.  </t>
    </r>
    <r>
      <rPr>
        <sz val="12"/>
        <rFont val="Aptos Narrow"/>
        <family val="2"/>
        <scheme val="minor"/>
      </rPr>
      <t>RM will summarize regional activities in annual report.</t>
    </r>
  </si>
  <si>
    <r>
      <t xml:space="preserve">Participate in a basin-wide riparian restoration program and provide outreach to target areas.   </t>
    </r>
    <r>
      <rPr>
        <sz val="12"/>
        <rFont val="Aptos Narrow"/>
        <family val="2"/>
        <scheme val="minor"/>
      </rPr>
      <t xml:space="preserve">RM will work through the Stream Smart program, with regional groups (e.g., Bear Creek Restoration Initiative), partners, and others to provide restoration outreach to target areas.  </t>
    </r>
  </si>
  <si>
    <r>
      <t xml:space="preserve">Explore new projects and program innovations to meet the goals of the TMDL.  </t>
    </r>
    <r>
      <rPr>
        <sz val="12"/>
        <rFont val="Aptos Narrow"/>
        <family val="2"/>
        <scheme val="minor"/>
      </rPr>
      <t xml:space="preserve"> The RM  will work with DMAs to explore new topics at TMDL meetings, offer workshops, trainings, and other actions to meet the goals of the TMDL program.</t>
    </r>
  </si>
  <si>
    <r>
      <t xml:space="preserve">Working with DEQ, RVCOG or others implement water quality sampling program to evaluate and track program effectiveness.  </t>
    </r>
    <r>
      <rPr>
        <sz val="12"/>
        <rFont val="Aptos Narrow"/>
        <family val="2"/>
        <scheme val="minor"/>
      </rPr>
      <t>RM will continue conducting the water quality monitoring program.</t>
    </r>
  </si>
  <si>
    <r>
      <t xml:space="preserve">City will update Councils/Commissions on Stormwater/TMDL related actions.  </t>
    </r>
    <r>
      <rPr>
        <sz val="12"/>
        <rFont val="Aptos Narrow"/>
        <family val="2"/>
        <scheme val="minor"/>
      </rPr>
      <t>RM will continue to provide periodic updates at RVCOG Board meetings on TMDL related topics and present to Councils/Commissions or other groups as requested.</t>
    </r>
  </si>
  <si>
    <r>
      <t xml:space="preserve">Annual report.  </t>
    </r>
    <r>
      <rPr>
        <sz val="12"/>
        <rFont val="Aptos Narrow"/>
        <family val="2"/>
        <scheme val="minor"/>
      </rPr>
      <t>RM will summarize activity in annual report.</t>
    </r>
  </si>
  <si>
    <r>
      <t xml:space="preserve">Quarterly Meetings will be attended by DMA representatives.  </t>
    </r>
    <r>
      <rPr>
        <sz val="12"/>
        <rFont val="Aptos Narrow"/>
        <family val="2"/>
        <scheme val="minor"/>
      </rPr>
      <t>RM will host (or help arrange locations), attend meetings, and help facilitate meetings.</t>
    </r>
  </si>
  <si>
    <r>
      <t xml:space="preserve">City will continue attend quarterly TMDL meetings.  </t>
    </r>
    <r>
      <rPr>
        <sz val="12"/>
        <rFont val="Aptos Narrow"/>
        <family val="2"/>
        <scheme val="minor"/>
      </rPr>
      <t>RM will continue to assist with organizing and hosting TMDL Quarterly meetings and other meetings on TMDL related programs.</t>
    </r>
  </si>
  <si>
    <r>
      <t xml:space="preserve">Continue to Participate in the TMDL program.  </t>
    </r>
    <r>
      <rPr>
        <sz val="12"/>
        <rFont val="Aptos Narrow"/>
        <family val="2"/>
        <scheme val="minor"/>
      </rPr>
      <t>RM will continue to provide logistical support to the TMDL program including managing program elements (e.g., water quality monitoring), coordinating partners and partnerships, distributing information, coordinating meetings, and providing other support as needed).</t>
    </r>
  </si>
  <si>
    <r>
      <t xml:space="preserve">Attendance (in person or via videoconference) at quarterly meetings and other meetings as requested.  </t>
    </r>
    <r>
      <rPr>
        <sz val="12"/>
        <rFont val="Aptos Narrow"/>
        <family val="2"/>
        <scheme val="minor"/>
      </rPr>
      <t>Summary of RM activities.</t>
    </r>
  </si>
  <si>
    <r>
      <t xml:space="preserve">The City will submit a TMDL annual implementation plan report yearly to DEQ. </t>
    </r>
    <r>
      <rPr>
        <sz val="12"/>
        <rFont val="Aptos Narrow"/>
        <family val="2"/>
        <scheme val="minor"/>
      </rPr>
      <t xml:space="preserve"> RM will prepare an annual report summarizing activities completed for the regional program.  Reports will be posted on the RVCOG website for the appropriate TMDL program and on the City's TMDL website. </t>
    </r>
  </si>
  <si>
    <r>
      <t xml:space="preserve">Annual Report.  </t>
    </r>
    <r>
      <rPr>
        <sz val="12"/>
        <rFont val="Aptos Narrow"/>
        <family val="2"/>
        <scheme val="minor"/>
      </rPr>
      <t>RM will provide a report detailing regional activities and supplemental information for submittal to DEQ.  Reports will also be posted on the RVCOG website.</t>
    </r>
  </si>
  <si>
    <t>Month</t>
  </si>
  <si>
    <t>Activity</t>
  </si>
  <si>
    <t>July</t>
  </si>
  <si>
    <t>August</t>
  </si>
  <si>
    <t>September</t>
  </si>
  <si>
    <t>October</t>
  </si>
  <si>
    <t>November</t>
  </si>
  <si>
    <t>December</t>
  </si>
  <si>
    <t>January</t>
  </si>
  <si>
    <t>February</t>
  </si>
  <si>
    <t>March</t>
  </si>
  <si>
    <t>April</t>
  </si>
  <si>
    <t>May</t>
  </si>
  <si>
    <t>June</t>
  </si>
  <si>
    <t>Technical Assistance</t>
  </si>
  <si>
    <t>Sample Collection</t>
  </si>
  <si>
    <t>Street Sweeping</t>
  </si>
  <si>
    <t>Cleaning Storm Drains, Culverts, Catch Basin</t>
  </si>
  <si>
    <t>Installing/Replacing Culverts</t>
  </si>
  <si>
    <t>Ditch Cleaning</t>
  </si>
  <si>
    <t>Creek Cleaning</t>
  </si>
  <si>
    <t>Cleaning Silt Traps</t>
  </si>
  <si>
    <t>Blackberry Brush Removal</t>
  </si>
  <si>
    <t>Parking Lot Grading</t>
  </si>
  <si>
    <t>Foret Park Volunteers</t>
  </si>
  <si>
    <t>RVSS Labor/ Equipment</t>
  </si>
  <si>
    <t>Cost</t>
  </si>
  <si>
    <t>Totals</t>
  </si>
  <si>
    <t>Summary Information</t>
  </si>
  <si>
    <t>General Statistics</t>
  </si>
  <si>
    <t>Date</t>
  </si>
  <si>
    <t>Event/Activity</t>
  </si>
  <si>
    <t>Description</t>
  </si>
  <si>
    <t>Hot Spot - Elk Creek Campground</t>
  </si>
  <si>
    <t>Caller stated that a large group of people swam in Elk Creek and then displayed vomiting and diarrhea. Jackson County Public Health was informed and reached out to the caller. This incident was deemed unrelated to the water quality in Elk Creek and rather norovirus.</t>
  </si>
  <si>
    <t>Hot Spot - Wagner Creek E. coli &amp; eDNA Sampling</t>
  </si>
  <si>
    <t>Concern from Rogue River Keeper regarding high bacteria levels recorded in Wagner Creek above City limits.  Reports led to discussion with RRK, RVSS, DEQ, ODA, and Jackson SWCD.  Resolution was to conduct sampling of EDNA and bacteria on the creek and investigate the underlying cause. The TMDL "hot spot" program supported the sample collection and bacteria anaylsis, RVSS paid for the eDNA analysis, and Jackson SWCD provided materials.</t>
  </si>
  <si>
    <t>Hot Spot - Talent - Garbage/Graywater Dumping</t>
  </si>
  <si>
    <t>Hot Spot - Skunk Creek (Grants Pass)</t>
  </si>
  <si>
    <t>While out on the Stream Smart Adopt-A-Street section picking up trash, soap suds were observed in the water of Skunk Creek (11/15/25). On 11/17/25, RVCOG notified City of Grants Pass Public Works. City of GP said they would investigate, although this is a longstanding issue that they haven't been able to track down.</t>
  </si>
  <si>
    <t>eDNA Meeting - Wagner Creek</t>
  </si>
  <si>
    <t>Post sampling meeting to discuss results and next steps.</t>
  </si>
  <si>
    <t>eDNA Meeting (Wagner Creek)</t>
  </si>
  <si>
    <t>Hot Spot - White City</t>
  </si>
  <si>
    <t>Turbid brown/yellowish discharge noted in a sgtorm drain in White City off Pacific Avenue near Carestream as part of the Stormwater Patrol.  Contacted RVSS and MWC.  RVSS investigated and found it was the result of gold minimg being done in a parking lot.  High pressure water was being used to wash river rock.  Mining activity ceased after visit from RVSS and no further activity has been noted on monthly stormwater patrols to date.</t>
  </si>
  <si>
    <t>RM received a call regarding a garbage and graywater dumping onto the Bear Creek Greenway from the trailer park near the Talent Truck Stop. Amie was out on the TMDL Run and investigated. Photos were taken and this was then reported to DEQ and RVSS. Bill followed up with the complainant.</t>
  </si>
  <si>
    <t>Summer Exceedance: May 1 - October 31</t>
  </si>
  <si>
    <t>Site #</t>
  </si>
  <si>
    <t>Location</t>
  </si>
  <si>
    <r>
      <rPr>
        <i/>
        <sz val="11"/>
        <color theme="1"/>
        <rFont val="Aptos Narrow"/>
        <family val="2"/>
        <scheme val="minor"/>
      </rPr>
      <t xml:space="preserve">E. coli </t>
    </r>
    <r>
      <rPr>
        <sz val="11"/>
        <color theme="1"/>
        <rFont val="Aptos Narrow"/>
        <family val="2"/>
        <scheme val="minor"/>
      </rPr>
      <t>Exceedance at Standard (406 MPN)</t>
    </r>
  </si>
  <si>
    <t>Count</t>
  </si>
  <si>
    <t>WQ %</t>
  </si>
  <si>
    <t>WQ Grade</t>
  </si>
  <si>
    <t>E1</t>
  </si>
  <si>
    <t>Walker Ck. @ Belle Fiore</t>
  </si>
  <si>
    <t>2/5</t>
  </si>
  <si>
    <t>D</t>
  </si>
  <si>
    <t>E3</t>
  </si>
  <si>
    <t>Neil Ck. @ Dead Indian Memorial</t>
  </si>
  <si>
    <t>3/6</t>
  </si>
  <si>
    <t>F</t>
  </si>
  <si>
    <t>E4</t>
  </si>
  <si>
    <t>Ashland Ck. @ Granite St.</t>
  </si>
  <si>
    <t>0/2</t>
  </si>
  <si>
    <t>A</t>
  </si>
  <si>
    <t>E5</t>
  </si>
  <si>
    <t>Ashland Ck. below STP</t>
  </si>
  <si>
    <t>E6</t>
  </si>
  <si>
    <t>TID Canal @ Eagle Mill Rd.</t>
  </si>
  <si>
    <t>0/4</t>
  </si>
  <si>
    <t>E7</t>
  </si>
  <si>
    <t>Bear Ck. @ S. Valley View Rd.</t>
  </si>
  <si>
    <t>1/6</t>
  </si>
  <si>
    <t>B</t>
  </si>
  <si>
    <t>E8</t>
  </si>
  <si>
    <t>Bear Ck. @ Greenway (S. Talent)</t>
  </si>
  <si>
    <t>1/3</t>
  </si>
  <si>
    <t>E9</t>
  </si>
  <si>
    <t>Bear Ck. @ Lynn Newbry Park</t>
  </si>
  <si>
    <t>E10</t>
  </si>
  <si>
    <t>MID Diversion @ Suncrest Rd.</t>
  </si>
  <si>
    <t>3/5</t>
  </si>
  <si>
    <t>E11</t>
  </si>
  <si>
    <t>Bear Ck. @ B. H. Park (Phoenix)</t>
  </si>
  <si>
    <t>4/6</t>
  </si>
  <si>
    <t>E12</t>
  </si>
  <si>
    <t>Bear Ck. @ Fern Valley Rd.</t>
  </si>
  <si>
    <t>E13</t>
  </si>
  <si>
    <t>Bear Ck. @ JNC (S. Medford)</t>
  </si>
  <si>
    <t>E14</t>
  </si>
  <si>
    <t>Bear Ck. @ 9th St. (Medford)</t>
  </si>
  <si>
    <t>2/6</t>
  </si>
  <si>
    <t>E15</t>
  </si>
  <si>
    <t>Bear Ck. @ Table Rock Rd.</t>
  </si>
  <si>
    <t>E16</t>
  </si>
  <si>
    <t>Griffin Ck. @ Beall Ln.</t>
  </si>
  <si>
    <t>E17</t>
  </si>
  <si>
    <t>Jackson Ck. @ Beall Ln.</t>
  </si>
  <si>
    <t>E18</t>
  </si>
  <si>
    <t>Jackson Ck. @ Jacksonville</t>
  </si>
  <si>
    <t>-</t>
  </si>
  <si>
    <t>E19</t>
  </si>
  <si>
    <t>Jackson Ck. @ W. Ross Ln.</t>
  </si>
  <si>
    <t>E20</t>
  </si>
  <si>
    <t>Bear Ck. @ Pine St. (CP)</t>
  </si>
  <si>
    <t>E22</t>
  </si>
  <si>
    <t>Griffin Ck. @ I-5</t>
  </si>
  <si>
    <t>E23</t>
  </si>
  <si>
    <t>Jackson Ck. @ Blackwell Rd.</t>
  </si>
  <si>
    <t>E24</t>
  </si>
  <si>
    <t>Bear Ck. @ Kirtland Rd.</t>
  </si>
  <si>
    <t>E25</t>
  </si>
  <si>
    <t>Bear Ck. @ Upton Creekside (CP)</t>
  </si>
  <si>
    <r>
      <t xml:space="preserve">Update City website for water quality including stormwater and TMDL topics, events, and/or links including link to Stream Smart website and City page on RVCOG website.  QR codes for the websites will be included in publications to direct residents to these websites. </t>
    </r>
    <r>
      <rPr>
        <sz val="12"/>
        <rFont val="Aptos Narrow"/>
        <family val="2"/>
        <scheme val="minor"/>
      </rPr>
      <t>RM will maintain the general TMDL and stormwater websites monthly, the City Tmall page, and provide links to DMA websites (including the City) from the Stream Smart website.  The RM will also maintain and update the Stream Smart website in conjunction with the MS4 programs.</t>
    </r>
  </si>
  <si>
    <t>Completed updates to the appropriate webpages.  Provide tracking statistics as relevant (e.g., Google Analytics for Stream Smart).</t>
  </si>
  <si>
    <r>
      <t xml:space="preserve">Engage residents in experiential learning opportunities that promote cultural awareness as well as tools for changing behavior.  Examples may include:  Rain Garden Workshops, downspout disconnects, demonstration workshops, Salmon Watch Program.  </t>
    </r>
    <r>
      <rPr>
        <sz val="12"/>
        <rFont val="Aptos Narrow"/>
        <family val="2"/>
        <scheme val="minor"/>
      </rPr>
      <t>RM will continue to conduct educational  programs for the TMDL and MS4 programs at local events (staffing booths), hosting workshops and trainings, teaching classes, coordinating with educational groups, hosting volunteer programs, organizing creek and river clean-ups, and conducting the Salmon Watch Program.  Most of the activities are under the Stream Smart program including promoting the pledge and volunteer programs.</t>
    </r>
  </si>
  <si>
    <t>Name</t>
  </si>
  <si>
    <t>General Description</t>
  </si>
  <si>
    <t>Link</t>
  </si>
  <si>
    <t>Stream Smart – Cool, Clean Water for Life</t>
  </si>
  <si>
    <t>Stream Smart</t>
  </si>
  <si>
    <t>Regional water quality page supporting Clean Water Act Programs in the Rogue Basin.  Focuses on Middle and Upper Rogue Activities including Bear Creek.  Page include events, programs (Salmon Watch, Clean-ups, Adopt-A-River), resources, and information on monitoring, volunteer opportunities, and other items.</t>
  </si>
  <si>
    <t>Jacksonville Water Quality Page - Rogue Valley Council of Governments</t>
  </si>
  <si>
    <t>This page summarizes activities undertaken by the City of Jacksonville to improve and protect local natural resources, including streams and riparian areas. Activities include actions completed through the City’s participation in regional programs, such as Total Maximum Daily Loads (TMDLs), as well as work completed by the City, its partners, and community volunteers.</t>
  </si>
  <si>
    <t>City of Jacksonville Clean Water Act Page</t>
  </si>
  <si>
    <t>Bear Creek TMDL - Rogue Valley Council of Governments</t>
  </si>
  <si>
    <t>Urban Runoff/Stormwater Management - Rogue Valley Council of Governments</t>
  </si>
  <si>
    <t>Rogue Basin TMDL - Rogue Valley Council of Governments</t>
  </si>
  <si>
    <t>Grants Pass TMDL Homepage - Rogue Valley Council of Governments</t>
  </si>
  <si>
    <t>Bear Creek TMDL Page</t>
  </si>
  <si>
    <t>Rogue Basin TMDL Page</t>
  </si>
  <si>
    <t>Stormwater 101 Page</t>
  </si>
  <si>
    <t>Grant Pass TMDL Page</t>
  </si>
  <si>
    <t>General information on Regional Stormwater.  Supports the work that the RM does for regional stormwater programs primarily to supportsthe Public Education and Outreach and the Public Involvement and Participation Minimum control measures.</t>
  </si>
  <si>
    <t>General information for the Bear Creek TMDL Program.  Summarizes regional activity and programs including work completed by the RM, Bear Creek DMAs, and partners.</t>
  </si>
  <si>
    <t>General information for the Rogue TMDL Program.  Sumamrizes regional activity and programs including work completed by the RC, Rogue DMAs, and partners.</t>
  </si>
  <si>
    <t>Information for the City's TMDL program.  Includes information and links for the program, work completed by the RC and the City, reporting materialsinclduing supplemental attachments, and other information.</t>
  </si>
  <si>
    <t>Regional Water Quality Webpage Summary</t>
  </si>
  <si>
    <r>
      <t xml:space="preserve">Actively participate in the Stream Smart. </t>
    </r>
    <r>
      <rPr>
        <b/>
        <i/>
        <sz val="12"/>
        <color theme="3" tint="0.249977111117893"/>
        <rFont val="Aptos Narrow"/>
        <family val="2"/>
        <scheme val="minor"/>
      </rPr>
      <t xml:space="preserve"> </t>
    </r>
    <r>
      <rPr>
        <sz val="12"/>
        <rFont val="Aptos Narrow"/>
        <family val="2"/>
        <scheme val="minor"/>
      </rPr>
      <t>RM will continue to maintain the Stream Smart website and social media platforms, coordinate with partners, market and promote events, recruit volunteers, sponsors, and partners, host advisory committee meetings and topic specific meetings (e.g., Salmon Watch), and continue to expand the program and program specific activities.</t>
    </r>
  </si>
  <si>
    <t>Year 1: July 2025-June 2026 - Completed with the submittal of this report.</t>
  </si>
  <si>
    <t>Year 1: July 2025-June 2026 - City staff attends all meetings as requested or required.  Additionally, the City distributes materials at the City Offices, through it's Newsletter, and through other activities.</t>
  </si>
  <si>
    <t>Year 1: July 2025-June 2026 - The City webpage on the RVCOG website was revised and updated.  A new link was created for the page (https://rvcog.org/jacksonville-water-quality-page/ ).  A large reorganization and update of the Stream Smart website is underway and is anticipated to be completed by the time the report is submitted.  Summary statistics for the Stream Smart (STSM) web page and social media are provided here.  Detailed information including the breakdown by users, pages, visits, and other information can be found on the web and social media summary document located at .  The website had 4,514 visitors, an almost 24% increase from last year. The most visited pages besides the landing page included the Bear Creek Clean Up/Bear Creek Stewards, Rogue Aquatic Invasives Network (RAIN), Salmon Watch, Rogue River Clean-up, Events/What’s Happening programs, Volunteering, and What is Stream Smart. For social media, STSM has 674 (3% increase) Facebook followers and 269 Instagram followers and the Facebook reach was 22,388 and we had 1,135 visits.  The general TMDL and stormwater pages on the RVCOG website are updated monthly or more frequently as needed. Updates include adding the quarterly reports, resources, and verifying links.  See the website tab for a list of links to pages referenced in the report.</t>
  </si>
  <si>
    <t>Year 1: July 2025-June 2026 - The Stream Smart Page is linked to the Jacksonville Clean Water Act Information Page and the Public Works Department is linked from the Stream Smart website.  The website and social media document contains example posts, and activity photos.  Photos and posts are also available in the quarterly report summaries.  The RM actively updates the Stream Smart website and social media with blogs, posts, revised content, upcoming events, sharing and advertising events and content and other actions on a monthly or more frequent basis as needed.  We also use  marketing boosts (paid ads) for events to recruit volunteers and get participants at our activities.  A link to the Stream Smart website is in the website summary tab.  In 2025-2026, Stream Smart related meetings included the annual meeting in June 2026 and working meetings for the Clean-ups, Return of the Salmon Family Field Day, Salmon Watch, and the website update/reorganization.  Stream Smart has also continue to expand partnerships with the Rogue Aquatics Invasives Network (RAIN), took on the coordination of a reenvisioned Salmon Festival (Return of the Salmon Family Field Day), is undergoing a revision to its website, and other activities to continue to expand the program.</t>
  </si>
  <si>
    <t>Year 1: July 2025-June 2026 -  There is no established basin-wide program that is part of the ongoing TMDL implementation plans.  The RM continues to coordinate and host the Bear Creek Restoration Initiative which focuses on regional implementation of restoration projects among other activities.  Regional support also included continued circulation of the Stream and Wetland Enhancement Guide and Streams in Jackson County brochure, service learning opportunities during salmon watch programs, at events ( Return of the Salmon, Ashland CO-OP) and volunteer opportunities during Stream Stewards Events.  The RM and partners completed 6 projects that involved planting of approximately 100 pollinator species along creeks, in pollinator gardens, and stormwater facilities.  Additionally, maintenance was conducted on several pollinator gardens and creek areas.</t>
  </si>
  <si>
    <t>Year 1: July 2025-June 2026 - For new innovations for temperature and bacteria, eDNA analysis and participating on the Advisory Committee for the Temperature TMDL revision have been covered in the relevant matrixes (Temperature and Bacteria).  For outreach and education, the RM has been participating as a member of the Clean Rivers Coalition's (CRC) steering committee.  The goal is to work to coordinate local efforts (Stream Smart) on a wider level and to looks at how we can partner on initiatives including the CRC "Follow Your Water" campaign locally.  Additionally, we have brought new initiatives to TMDL meetings including the eDNA analysis.    Another new approach identified as a potential tool for helping with water quality was the development of an Aquatic Trash Partnership.  A potential focus of the program includes placing a "Trash Trout" or similar type of device in stream to help collect instream trash.  Working group meetings were held to discuss the devices and the role of a potential partnership.  Discussion items included the costs of devices, and solutions relating to initial funding, placement location, and funding for maintenance. It was determined that a Trash Trout was not feasible at this time due to cost of device and cost of maintenance.  Discussion on next steps for the Partnership are ongoing.</t>
  </si>
  <si>
    <t>Year 1: July 2025-June 2026 - Completed.  Jacksonville participates in both the instream monitoring program and the storm drain monitoring program.  Summaries for stations in and near Jacksonville are summarized in tabs in this matrix.  Additional details on the full program can be found in the attachments for Monitoring Data and Storm drain Data on the Jacksonville Clean Water Act Page.  The City receives quarterly reports and seasonal (storm drain results) from the RM.</t>
  </si>
  <si>
    <t>Year 1: July 2025-June 2026 - The City Administrator updates the City Council on activities related to the TMDL program as part of their regular reports to Council.  The RM also provides updates to the RVCOG Board which includes representation from the City of Jacksonville (currently a City Councilor).</t>
  </si>
  <si>
    <t xml:space="preserve">Year 1: July 2025-June 2026 - The City attended all quarterly TMDL meeting and participated in an annual review meeting for TMDL programs with the RM in September.  The meetings are helped each September for the previous implementation year.  </t>
  </si>
  <si>
    <t xml:space="preserve">Year 1: July 2025-June 2026 - TMDL and water quality related content is promoted in the City Newsletter, on blogs, websites (City, Jacksonville Water Quality Page on RVCOG website, Stream Smart), and through social media channels (Stream Smart Facebook and Instagram).  The City sends out a monthly newsletter to 1,400 residents which includes TMDL and water quality related content (see example in the Temperature Matrix Tabs).  Blogs posted on the Stream Smart website by the RM included a summary of the Salmon Watch Program, Who to Contact for Concerns Regarding Water Quality, Managing Garlic Mustard in the Rogue Basin (Invasive weeds), and information about Stream Smart Programs.  Additionally, seasonal monthly press releases (Advisory Notices) for streams testing about the single sample threshold for bacteria are sent out to the press based on regional TMDL monitoring results conducted by the RM.  Press releases are sent out from Memorial Day through Labor Day.  Interviews with local media are also conducted as requested for the press releases.  Releases were also sent out for events including the Bear Creek Stewardship Days and the Return of the Salmon Family Field Day event held in October. </t>
  </si>
  <si>
    <t>Year 1: July 2025-June 2026- Details on the events and outreach activities are provided in the Regional Manager report that is on https://rvcog.org/jacksonville-water-quality-page/.  Example activities include organizing and staffing a booth at the Return of the Salmon Family Field Day in October at North Mountain Park (200 attendees), staffing a booth at the Ashland Co-op for their Positive Change program featuring information on the Stream Smart Program including clean-ups, Salmon Watch, and upcoming events (90 attendees).  The Salmon Watch Program reach over 1,800 students.  The RM also provides written and verbal updates at all TMDL quarterly meetings.  Quarterly updates are posted online on the TMDL pages.  Other details including photos on regional programs are found in the Activity Summary (tabs) document and quarterly reports.  The City established a new recycling area near Rays to help reduce trash in the City by encouraging residents to use the facilities and help protect water quality.  Additionally, the City installed signs along local creeks to encourage residents to help protect the creeks by allowing them to remain free flowing and not creating dams or other obstructions that could lead to impacts.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</si>
</sst>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vertAlign val="superscript"/>
      <sz val="12"/>
      <color theme="1"/>
      <name val="Aptos Narrow"/>
      <family val="2"/>
      <scheme val="minor"/>
    </font>
    <font>
      <sz val="12"/>
      <name val="Aptos Narrow"/>
      <family val="2"/>
      <scheme val="minor"/>
    </font>
    <font>
      <b/>
      <sz val="11"/>
      <color theme="1"/>
      <name val="Aptos Narrow"/>
      <family val="2"/>
      <scheme val="minor"/>
    </font>
    <font>
      <b/>
      <sz val="14"/>
      <color theme="1"/>
      <name val="Times New Roman"/>
      <family val="1"/>
    </font>
    <font>
      <b/>
      <sz val="12"/>
      <color theme="1"/>
      <name val="Times New Roman"/>
      <family val="1"/>
    </font>
    <font>
      <b/>
      <i/>
      <sz val="12"/>
      <color theme="1"/>
      <name val="Times New Roman"/>
      <family val="1"/>
    </font>
    <font>
      <b/>
      <i/>
      <sz val="11"/>
      <color theme="1"/>
      <name val="Times New Roman"/>
      <family val="1"/>
    </font>
    <font>
      <i/>
      <sz val="11"/>
      <color theme="1"/>
      <name val="Aptos Narrow"/>
      <family val="2"/>
      <scheme val="minor"/>
    </font>
    <font>
      <b/>
      <sz val="11"/>
      <name val="Aptos Narrow"/>
      <family val="2"/>
      <scheme val="minor"/>
    </font>
    <font>
      <sz val="11"/>
      <name val="Aptos Narrow"/>
      <family val="2"/>
      <scheme val="minor"/>
    </font>
    <font>
      <b/>
      <sz val="11"/>
      <color rgb="FFFF0000"/>
      <name val="Aptos Narrow"/>
      <family val="2"/>
      <scheme val="minor"/>
    </font>
    <font>
      <u/>
      <sz val="11"/>
      <color theme="10"/>
      <name val="Aptos Narrow"/>
      <family val="2"/>
      <scheme val="minor"/>
    </font>
  </fonts>
  <fills count="8">
    <fill>
      <patternFill patternType="none"/>
    </fill>
    <fill>
      <patternFill patternType="gray125"/>
    </fill>
    <fill>
      <patternFill patternType="solid">
        <fgColor rgb="FFDBE5F1"/>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58">
    <xf numFmtId="0" fontId="0" fillId="0" borderId="0" xfId="0"/>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0" xfId="0" applyFont="1"/>
    <xf numFmtId="0" fontId="3" fillId="0" borderId="0" xfId="0" applyFont="1"/>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0" fillId="0" borderId="0" xfId="0" applyAlignment="1">
      <alignment wrapText="1"/>
    </xf>
    <xf numFmtId="0" fontId="0" fillId="0" borderId="0" xfId="0" applyAlignment="1">
      <alignment horizontal="center" vertical="center"/>
    </xf>
    <xf numFmtId="14" fontId="11" fillId="4" borderId="16" xfId="0" applyNumberFormat="1" applyFont="1" applyFill="1" applyBorder="1" applyAlignment="1">
      <alignment horizontal="right" vertical="center" wrapText="1"/>
    </xf>
    <xf numFmtId="0" fontId="11" fillId="4" borderId="17" xfId="0" applyFont="1" applyFill="1" applyBorder="1" applyAlignment="1">
      <alignment horizontal="left" vertical="center" wrapText="1"/>
    </xf>
    <xf numFmtId="0" fontId="12" fillId="4" borderId="17" xfId="0" applyFont="1" applyFill="1" applyBorder="1" applyAlignment="1">
      <alignment vertical="center" wrapText="1"/>
    </xf>
    <xf numFmtId="14" fontId="0" fillId="0" borderId="18" xfId="0" applyNumberFormat="1"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wrapText="1"/>
    </xf>
    <xf numFmtId="0" fontId="0" fillId="0" borderId="18" xfId="0" applyBorder="1" applyAlignment="1">
      <alignment vertical="top" wrapText="1"/>
    </xf>
    <xf numFmtId="0" fontId="0" fillId="0" borderId="18" xfId="0" applyBorder="1"/>
    <xf numFmtId="14" fontId="0" fillId="0" borderId="18" xfId="0" applyNumberFormat="1" applyBorder="1"/>
    <xf numFmtId="0" fontId="0" fillId="6" borderId="19" xfId="0" applyFill="1" applyBorder="1" applyAlignment="1">
      <alignment horizontal="center"/>
    </xf>
    <xf numFmtId="9" fontId="14" fillId="0" borderId="18" xfId="0" applyNumberFormat="1" applyFont="1" applyBorder="1"/>
    <xf numFmtId="49" fontId="15" fillId="0" borderId="18" xfId="0" applyNumberFormat="1" applyFont="1" applyBorder="1" applyAlignment="1">
      <alignment horizontal="right"/>
    </xf>
    <xf numFmtId="9" fontId="15" fillId="0" borderId="18" xfId="0" applyNumberFormat="1" applyFont="1" applyBorder="1" applyAlignment="1">
      <alignment horizontal="right"/>
    </xf>
    <xf numFmtId="49" fontId="15" fillId="0" borderId="18" xfId="0" applyNumberFormat="1" applyFont="1" applyBorder="1" applyAlignment="1">
      <alignment horizontal="center"/>
    </xf>
    <xf numFmtId="49" fontId="16" fillId="0" borderId="18" xfId="0" applyNumberFormat="1" applyFont="1" applyBorder="1" applyAlignment="1">
      <alignment horizontal="center"/>
    </xf>
    <xf numFmtId="9" fontId="15" fillId="0" borderId="18" xfId="0" applyNumberFormat="1" applyFont="1" applyBorder="1" applyAlignment="1">
      <alignment horizontal="center"/>
    </xf>
    <xf numFmtId="0" fontId="3" fillId="0" borderId="7" xfId="0" applyFont="1" applyBorder="1" applyAlignment="1">
      <alignment horizontal="left" vertical="top" wrapText="1"/>
    </xf>
    <xf numFmtId="0" fontId="3" fillId="0" borderId="10"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0" xfId="0" applyAlignment="1">
      <alignment horizontal="center" vertical="center"/>
    </xf>
    <xf numFmtId="14" fontId="9" fillId="3" borderId="13" xfId="0" applyNumberFormat="1" applyFont="1" applyFill="1" applyBorder="1" applyAlignment="1">
      <alignment horizontal="center"/>
    </xf>
    <xf numFmtId="14" fontId="9" fillId="3" borderId="14" xfId="0" applyNumberFormat="1" applyFont="1" applyFill="1" applyBorder="1" applyAlignment="1">
      <alignment horizontal="center"/>
    </xf>
    <xf numFmtId="14" fontId="9" fillId="3" borderId="15" xfId="0" applyNumberFormat="1" applyFont="1" applyFill="1" applyBorder="1" applyAlignment="1">
      <alignment horizontal="center"/>
    </xf>
    <xf numFmtId="14" fontId="10" fillId="4" borderId="13" xfId="0" applyNumberFormat="1" applyFont="1" applyFill="1" applyBorder="1" applyAlignment="1">
      <alignment horizontal="center" vertical="center"/>
    </xf>
    <xf numFmtId="14" fontId="10" fillId="4" borderId="14" xfId="0" applyNumberFormat="1" applyFont="1" applyFill="1" applyBorder="1" applyAlignment="1">
      <alignment horizontal="center" vertical="center"/>
    </xf>
    <xf numFmtId="0" fontId="8" fillId="5" borderId="13" xfId="0" applyFont="1" applyFill="1" applyBorder="1" applyAlignment="1">
      <alignment horizontal="center"/>
    </xf>
    <xf numFmtId="0" fontId="8" fillId="5" borderId="14" xfId="0" applyFont="1" applyFill="1" applyBorder="1" applyAlignment="1">
      <alignment horizontal="center"/>
    </xf>
    <xf numFmtId="0" fontId="8" fillId="5" borderId="15" xfId="0" applyFont="1" applyFill="1" applyBorder="1" applyAlignment="1">
      <alignment horizontal="center"/>
    </xf>
    <xf numFmtId="0" fontId="8" fillId="7" borderId="18" xfId="0" applyFont="1" applyFill="1" applyBorder="1" applyAlignment="1">
      <alignment horizontal="center" vertical="center"/>
    </xf>
    <xf numFmtId="0" fontId="17" fillId="0" borderId="18" xfId="1" applyBorder="1" applyAlignment="1">
      <alignment horizontal="center" vertical="center"/>
    </xf>
    <xf numFmtId="0" fontId="0" fillId="0" borderId="18" xfId="0" applyBorder="1" applyAlignment="1">
      <alignment horizontal="center" vertical="center" wrapText="1"/>
    </xf>
    <xf numFmtId="0" fontId="15" fillId="0" borderId="18" xfId="0" applyFont="1" applyBorder="1" applyAlignment="1">
      <alignment wrapText="1"/>
    </xf>
    <xf numFmtId="0" fontId="0" fillId="0" borderId="0" xfId="0"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SD19 - Ashland: Nevada St. Bridge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- 2025-2026'!$F$10</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- 2025-2026'!$B$11:$B$13</c:f>
              <c:strCache>
                <c:ptCount val="3"/>
                <c:pt idx="0">
                  <c:v>First Flush</c:v>
                </c:pt>
                <c:pt idx="1">
                  <c:v>Wet Weather</c:v>
                </c:pt>
                <c:pt idx="2">
                  <c:v>Dry Weather</c:v>
                </c:pt>
              </c:strCache>
            </c:strRef>
          </c:cat>
          <c:val>
            <c:numRef>
              <c:f>'[1]Stormdrain Data - 2025-2026'!$F$11:$F$13</c:f>
              <c:numCache>
                <c:formatCode>General</c:formatCode>
                <c:ptCount val="3"/>
                <c:pt idx="0">
                  <c:v>0</c:v>
                </c:pt>
                <c:pt idx="1">
                  <c:v>0</c:v>
                </c:pt>
                <c:pt idx="2">
                  <c:v>75.400000000000006</c:v>
                </c:pt>
              </c:numCache>
            </c:numRef>
          </c:val>
          <c:extLst>
            <c:ext xmlns:c16="http://schemas.microsoft.com/office/drawing/2014/chart" uri="{C3380CC4-5D6E-409C-BE32-E72D297353CC}">
              <c16:uniqueId val="{00000000-2ECB-4033-9C64-3318F9801EE7}"/>
            </c:ext>
          </c:extLst>
        </c:ser>
        <c:dLbls>
          <c:showLegendKey val="0"/>
          <c:showVal val="0"/>
          <c:showCatName val="0"/>
          <c:showSerName val="0"/>
          <c:showPercent val="0"/>
          <c:showBubbleSize val="0"/>
        </c:dLbls>
        <c:gapWidth val="100"/>
        <c:overlap val="-24"/>
        <c:axId val="457400975"/>
        <c:axId val="457388975"/>
      </c:barChart>
      <c:catAx>
        <c:axId val="4574009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88975"/>
        <c:crosses val="autoZero"/>
        <c:auto val="1"/>
        <c:lblAlgn val="ctr"/>
        <c:lblOffset val="100"/>
        <c:noMultiLvlLbl val="0"/>
      </c:catAx>
      <c:valAx>
        <c:axId val="457388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400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SD4 - Talent: Talent Ave. @ Wagner Creek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- 2025-2026'!$B$15:$B$17</c:f>
              <c:strCache>
                <c:ptCount val="3"/>
                <c:pt idx="0">
                  <c:v>First Flush</c:v>
                </c:pt>
                <c:pt idx="1">
                  <c:v>Wet Weather</c:v>
                </c:pt>
                <c:pt idx="2">
                  <c:v>Dry Weather</c:v>
                </c:pt>
              </c:strCache>
            </c:strRef>
          </c:cat>
          <c:val>
            <c:numRef>
              <c:f>'[1]Stormdrain Data - 2025-2026'!$F$15:$F$17</c:f>
              <c:numCache>
                <c:formatCode>General</c:formatCode>
                <c:ptCount val="3"/>
                <c:pt idx="0">
                  <c:v>0</c:v>
                </c:pt>
                <c:pt idx="1">
                  <c:v>0</c:v>
                </c:pt>
                <c:pt idx="2">
                  <c:v>1299.7</c:v>
                </c:pt>
              </c:numCache>
            </c:numRef>
          </c:val>
          <c:extLst>
            <c:ext xmlns:c16="http://schemas.microsoft.com/office/drawing/2014/chart" uri="{C3380CC4-5D6E-409C-BE32-E72D297353CC}">
              <c16:uniqueId val="{00000000-A451-427D-8243-E38D530A79E3}"/>
            </c:ext>
          </c:extLst>
        </c:ser>
        <c:dLbls>
          <c:showLegendKey val="0"/>
          <c:showVal val="0"/>
          <c:showCatName val="0"/>
          <c:showSerName val="0"/>
          <c:showPercent val="0"/>
          <c:showBubbleSize val="0"/>
        </c:dLbls>
        <c:gapWidth val="100"/>
        <c:overlap val="-24"/>
        <c:axId val="336689535"/>
        <c:axId val="336690975"/>
      </c:barChart>
      <c:catAx>
        <c:axId val="33668953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90975"/>
        <c:crosses val="autoZero"/>
        <c:auto val="1"/>
        <c:lblAlgn val="ctr"/>
        <c:lblOffset val="100"/>
        <c:noMultiLvlLbl val="0"/>
      </c:catAx>
      <c:valAx>
        <c:axId val="336690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895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SD6 - Phoenix: Hwy. 99 @ Oak St.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- 2025-2026'!$F$22</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- 2025-2026'!$B$23:$B$25</c:f>
              <c:strCache>
                <c:ptCount val="3"/>
                <c:pt idx="0">
                  <c:v>First Flush</c:v>
                </c:pt>
                <c:pt idx="1">
                  <c:v>Wet Weather</c:v>
                </c:pt>
                <c:pt idx="2">
                  <c:v>Dry Weather</c:v>
                </c:pt>
              </c:strCache>
            </c:strRef>
          </c:cat>
          <c:val>
            <c:numRef>
              <c:f>'[1]Stormdrain Data - 2025-2026'!$F$23:$F$25</c:f>
              <c:numCache>
                <c:formatCode>General</c:formatCode>
                <c:ptCount val="3"/>
                <c:pt idx="0">
                  <c:v>217.8</c:v>
                </c:pt>
                <c:pt idx="1">
                  <c:v>6.3</c:v>
                </c:pt>
                <c:pt idx="2">
                  <c:v>160.69999999999999</c:v>
                </c:pt>
              </c:numCache>
            </c:numRef>
          </c:val>
          <c:extLst>
            <c:ext xmlns:c16="http://schemas.microsoft.com/office/drawing/2014/chart" uri="{C3380CC4-5D6E-409C-BE32-E72D297353CC}">
              <c16:uniqueId val="{00000000-F8DA-4C13-8400-80B08B7D1517}"/>
            </c:ext>
          </c:extLst>
        </c:ser>
        <c:dLbls>
          <c:showLegendKey val="0"/>
          <c:showVal val="0"/>
          <c:showCatName val="0"/>
          <c:showSerName val="0"/>
          <c:showPercent val="0"/>
          <c:showBubbleSize val="0"/>
        </c:dLbls>
        <c:gapWidth val="100"/>
        <c:overlap val="-24"/>
        <c:axId val="613279919"/>
        <c:axId val="613286639"/>
      </c:barChart>
      <c:catAx>
        <c:axId val="613279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86639"/>
        <c:crosses val="autoZero"/>
        <c:auto val="1"/>
        <c:lblAlgn val="ctr"/>
        <c:lblOffset val="100"/>
        <c:noMultiLvlLbl val="0"/>
      </c:catAx>
      <c:valAx>
        <c:axId val="61328663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79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SD12 - Jacksonville: 4th and Pine </a:t>
            </a:r>
          </a:p>
          <a:p>
            <a:pPr>
              <a:defRPr/>
            </a:pPr>
            <a:r>
              <a:rPr lang="en-US"/>
              <a:t>(Doc Griffin Park)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- 2025-2026'!$O$15:$O$17</c:f>
              <c:strCache>
                <c:ptCount val="3"/>
                <c:pt idx="0">
                  <c:v>First Flush</c:v>
                </c:pt>
                <c:pt idx="1">
                  <c:v>Wet Weather</c:v>
                </c:pt>
                <c:pt idx="2">
                  <c:v>Dry Weather</c:v>
                </c:pt>
              </c:strCache>
            </c:strRef>
          </c:cat>
          <c:val>
            <c:numRef>
              <c:f>'[1]Stormdrain Data - 2025-2026'!$S$15:$S$17</c:f>
              <c:numCache>
                <c:formatCode>General</c:formatCode>
                <c:ptCount val="3"/>
                <c:pt idx="0">
                  <c:v>2419.1999999999998</c:v>
                </c:pt>
                <c:pt idx="1">
                  <c:v>133.4</c:v>
                </c:pt>
                <c:pt idx="2">
                  <c:v>0</c:v>
                </c:pt>
              </c:numCache>
            </c:numRef>
          </c:val>
          <c:extLst>
            <c:ext xmlns:c16="http://schemas.microsoft.com/office/drawing/2014/chart" uri="{C3380CC4-5D6E-409C-BE32-E72D297353CC}">
              <c16:uniqueId val="{00000000-1B8F-4218-8C45-79453AA1A7BF}"/>
            </c:ext>
          </c:extLst>
        </c:ser>
        <c:dLbls>
          <c:showLegendKey val="0"/>
          <c:showVal val="0"/>
          <c:showCatName val="0"/>
          <c:showSerName val="0"/>
          <c:showPercent val="0"/>
          <c:showBubbleSize val="0"/>
        </c:dLbls>
        <c:gapWidth val="100"/>
        <c:overlap val="-24"/>
        <c:axId val="613313039"/>
        <c:axId val="613304399"/>
      </c:barChart>
      <c:catAx>
        <c:axId val="6133130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04399"/>
        <c:crosses val="autoZero"/>
        <c:auto val="1"/>
        <c:lblAlgn val="ctr"/>
        <c:lblOffset val="100"/>
        <c:noMultiLvlLbl val="0"/>
      </c:catAx>
      <c:valAx>
        <c:axId val="613304399"/>
        <c:scaling>
          <c:orientation val="minMax"/>
          <c:max val="25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3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SD13 - Jacksonville: Inlet to Jackson Creek (Pioneer Village)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- 2025-2026'!$S$18</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- 2025-2026'!$O$19:$O$21</c:f>
              <c:strCache>
                <c:ptCount val="3"/>
                <c:pt idx="0">
                  <c:v>First Flush</c:v>
                </c:pt>
                <c:pt idx="1">
                  <c:v>Wet Weather</c:v>
                </c:pt>
                <c:pt idx="2">
                  <c:v>Dry Weather</c:v>
                </c:pt>
              </c:strCache>
            </c:strRef>
          </c:cat>
          <c:val>
            <c:numRef>
              <c:f>'[1]Stormdrain Data - 2025-2026'!$S$19:$S$21</c:f>
              <c:numCache>
                <c:formatCode>General</c:formatCode>
                <c:ptCount val="3"/>
                <c:pt idx="0">
                  <c:v>1732.9</c:v>
                </c:pt>
                <c:pt idx="1">
                  <c:v>275.5</c:v>
                </c:pt>
                <c:pt idx="2">
                  <c:v>298.7</c:v>
                </c:pt>
              </c:numCache>
            </c:numRef>
          </c:val>
          <c:extLst>
            <c:ext xmlns:c16="http://schemas.microsoft.com/office/drawing/2014/chart" uri="{C3380CC4-5D6E-409C-BE32-E72D297353CC}">
              <c16:uniqueId val="{00000000-4AE7-4430-90D0-A5CD4340C029}"/>
            </c:ext>
          </c:extLst>
        </c:ser>
        <c:dLbls>
          <c:showLegendKey val="0"/>
          <c:showVal val="0"/>
          <c:showCatName val="0"/>
          <c:showSerName val="0"/>
          <c:showPercent val="0"/>
          <c:showBubbleSize val="0"/>
        </c:dLbls>
        <c:gapWidth val="100"/>
        <c:overlap val="-24"/>
        <c:axId val="613323599"/>
        <c:axId val="613324079"/>
      </c:barChart>
      <c:catAx>
        <c:axId val="61332359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4079"/>
        <c:crosses val="autoZero"/>
        <c:auto val="1"/>
        <c:lblAlgn val="ctr"/>
        <c:lblOffset val="100"/>
        <c:noMultiLvlLbl val="0"/>
      </c:catAx>
      <c:valAx>
        <c:axId val="61332407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SD15 - Central Point: Mingus Creek @ Rose Valley Ct.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- 2025-2026'!$S$26</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- 2025-2026'!$O$27:$O$29</c:f>
              <c:strCache>
                <c:ptCount val="3"/>
                <c:pt idx="0">
                  <c:v>First Flush</c:v>
                </c:pt>
                <c:pt idx="1">
                  <c:v>Wet Weather</c:v>
                </c:pt>
                <c:pt idx="2">
                  <c:v>Dry Weather</c:v>
                </c:pt>
              </c:strCache>
            </c:strRef>
          </c:cat>
          <c:val>
            <c:numRef>
              <c:f>'[1]Stormdrain Data - 2025-2026'!$S$27:$S$29</c:f>
              <c:numCache>
                <c:formatCode>General</c:formatCode>
                <c:ptCount val="3"/>
                <c:pt idx="0">
                  <c:v>121.1</c:v>
                </c:pt>
                <c:pt idx="1">
                  <c:v>71.7</c:v>
                </c:pt>
                <c:pt idx="2">
                  <c:v>143.9</c:v>
                </c:pt>
              </c:numCache>
            </c:numRef>
          </c:val>
          <c:extLst>
            <c:ext xmlns:c16="http://schemas.microsoft.com/office/drawing/2014/chart" uri="{C3380CC4-5D6E-409C-BE32-E72D297353CC}">
              <c16:uniqueId val="{00000000-304F-49BA-B7D2-81475A3E7E84}"/>
            </c:ext>
          </c:extLst>
        </c:ser>
        <c:dLbls>
          <c:showLegendKey val="0"/>
          <c:showVal val="0"/>
          <c:showCatName val="0"/>
          <c:showSerName val="0"/>
          <c:showPercent val="0"/>
          <c:showBubbleSize val="0"/>
        </c:dLbls>
        <c:gapWidth val="100"/>
        <c:overlap val="-24"/>
        <c:axId val="613315919"/>
        <c:axId val="613316399"/>
      </c:barChart>
      <c:catAx>
        <c:axId val="613315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6399"/>
        <c:crosses val="autoZero"/>
        <c:auto val="1"/>
        <c:lblAlgn val="ctr"/>
        <c:lblOffset val="100"/>
        <c:noMultiLvlLbl val="0"/>
      </c:catAx>
      <c:valAx>
        <c:axId val="61331639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5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6</xdr:col>
      <xdr:colOff>66675</xdr:colOff>
      <xdr:row>2</xdr:row>
      <xdr:rowOff>114300</xdr:rowOff>
    </xdr:from>
    <xdr:to>
      <xdr:col>15</xdr:col>
      <xdr:colOff>537591</xdr:colOff>
      <xdr:row>43</xdr:row>
      <xdr:rowOff>7620</xdr:rowOff>
    </xdr:to>
    <xdr:pic>
      <xdr:nvPicPr>
        <xdr:cNvPr id="3" name="Picture 2">
          <a:extLst>
            <a:ext uri="{FF2B5EF4-FFF2-40B4-BE49-F238E27FC236}">
              <a16:creationId xmlns:a16="http://schemas.microsoft.com/office/drawing/2014/main" id="{0DA0B115-227C-874F-E859-309D33ACEB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5" y="495300"/>
          <a:ext cx="5957316" cy="7703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304800</xdr:colOff>
      <xdr:row>14</xdr:row>
      <xdr:rowOff>76200</xdr:rowOff>
    </xdr:to>
    <xdr:graphicFrame macro="">
      <xdr:nvGraphicFramePr>
        <xdr:cNvPr id="2" name="Chart 1">
          <a:extLst>
            <a:ext uri="{FF2B5EF4-FFF2-40B4-BE49-F238E27FC236}">
              <a16:creationId xmlns:a16="http://schemas.microsoft.com/office/drawing/2014/main" id="{933540E5-EEAA-400E-810B-65E56F985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7</xdr:col>
      <xdr:colOff>304800</xdr:colOff>
      <xdr:row>30</xdr:row>
      <xdr:rowOff>76200</xdr:rowOff>
    </xdr:to>
    <xdr:graphicFrame macro="">
      <xdr:nvGraphicFramePr>
        <xdr:cNvPr id="3" name="Chart 2">
          <a:extLst>
            <a:ext uri="{FF2B5EF4-FFF2-40B4-BE49-F238E27FC236}">
              <a16:creationId xmlns:a16="http://schemas.microsoft.com/office/drawing/2014/main" id="{FE9EA566-611C-4107-99F8-CFD5782C5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0</xdr:rowOff>
    </xdr:from>
    <xdr:to>
      <xdr:col>7</xdr:col>
      <xdr:colOff>304800</xdr:colOff>
      <xdr:row>46</xdr:row>
      <xdr:rowOff>76200</xdr:rowOff>
    </xdr:to>
    <xdr:graphicFrame macro="">
      <xdr:nvGraphicFramePr>
        <xdr:cNvPr id="4" name="Chart 3">
          <a:extLst>
            <a:ext uri="{FF2B5EF4-FFF2-40B4-BE49-F238E27FC236}">
              <a16:creationId xmlns:a16="http://schemas.microsoft.com/office/drawing/2014/main" id="{F768FD29-E276-4B69-ACD5-6D648CBFD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xdr:colOff>
      <xdr:row>0</xdr:row>
      <xdr:rowOff>0</xdr:rowOff>
    </xdr:from>
    <xdr:to>
      <xdr:col>15</xdr:col>
      <xdr:colOff>314325</xdr:colOff>
      <xdr:row>14</xdr:row>
      <xdr:rowOff>76200</xdr:rowOff>
    </xdr:to>
    <xdr:graphicFrame macro="">
      <xdr:nvGraphicFramePr>
        <xdr:cNvPr id="5" name="Chart 4">
          <a:extLst>
            <a:ext uri="{FF2B5EF4-FFF2-40B4-BE49-F238E27FC236}">
              <a16:creationId xmlns:a16="http://schemas.microsoft.com/office/drawing/2014/main" id="{5380BFA6-DB96-4E00-9CFD-FCBA86C2E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600075</xdr:colOff>
      <xdr:row>16</xdr:row>
      <xdr:rowOff>9525</xdr:rowOff>
    </xdr:from>
    <xdr:to>
      <xdr:col>15</xdr:col>
      <xdr:colOff>295275</xdr:colOff>
      <xdr:row>30</xdr:row>
      <xdr:rowOff>85725</xdr:rowOff>
    </xdr:to>
    <xdr:graphicFrame macro="">
      <xdr:nvGraphicFramePr>
        <xdr:cNvPr id="6" name="Chart 5">
          <a:extLst>
            <a:ext uri="{FF2B5EF4-FFF2-40B4-BE49-F238E27FC236}">
              <a16:creationId xmlns:a16="http://schemas.microsoft.com/office/drawing/2014/main" id="{5D37F906-3B72-4592-84D6-6CBF32B80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0</xdr:row>
      <xdr:rowOff>0</xdr:rowOff>
    </xdr:from>
    <xdr:to>
      <xdr:col>23</xdr:col>
      <xdr:colOff>304800</xdr:colOff>
      <xdr:row>14</xdr:row>
      <xdr:rowOff>76200</xdr:rowOff>
    </xdr:to>
    <xdr:graphicFrame macro="">
      <xdr:nvGraphicFramePr>
        <xdr:cNvPr id="7" name="Chart 6">
          <a:extLst>
            <a:ext uri="{FF2B5EF4-FFF2-40B4-BE49-F238E27FC236}">
              <a16:creationId xmlns:a16="http://schemas.microsoft.com/office/drawing/2014/main" id="{1149F7BD-E401-4400-B4D6-980D20AFB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Project%20Folders\Monitoring\Active%20Monitoring%20Projects\Monitoring\Stormdrain%20Monitoring\2025-2026\2025-2026%20-%20Stormdrain%20Trends.xlsx" TargetMode="External"/><Relationship Id="rId1" Type="http://schemas.openxmlformats.org/officeDocument/2006/relationships/externalLinkPath" Target="file:///W:\Project%20Folders\Monitoring\Active%20Monitoring%20Projects\Monitoring\Stormdrain%20Monitoring\2025-2026\2025-2026%20-%20Stormdrain%20Tre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ormdrain Data - 2025-2026"/>
      <sheetName val="E. coli Trends"/>
      <sheetName val="SD17 - Phosphorus"/>
    </sheetNames>
    <sheetDataSet>
      <sheetData sheetId="0">
        <row r="10">
          <cell r="F10" t="str">
            <v>E. coli MPN</v>
          </cell>
        </row>
        <row r="11">
          <cell r="B11" t="str">
            <v>First Flush</v>
          </cell>
          <cell r="F11" t="str">
            <v>-</v>
          </cell>
        </row>
        <row r="12">
          <cell r="B12" t="str">
            <v>Wet Weather</v>
          </cell>
          <cell r="F12" t="str">
            <v>-</v>
          </cell>
        </row>
        <row r="13">
          <cell r="B13" t="str">
            <v>Dry Weather</v>
          </cell>
          <cell r="F13">
            <v>75.400000000000006</v>
          </cell>
        </row>
        <row r="14">
          <cell r="F14" t="str">
            <v>E. coli MPN</v>
          </cell>
          <cell r="S14" t="str">
            <v>E. coli MPN</v>
          </cell>
        </row>
        <row r="15">
          <cell r="B15" t="str">
            <v>First Flush</v>
          </cell>
          <cell r="F15" t="str">
            <v>-</v>
          </cell>
          <cell r="O15" t="str">
            <v>First Flush</v>
          </cell>
          <cell r="S15">
            <v>2419.1999999999998</v>
          </cell>
        </row>
        <row r="16">
          <cell r="B16" t="str">
            <v>Wet Weather</v>
          </cell>
          <cell r="F16" t="str">
            <v>-</v>
          </cell>
          <cell r="O16" t="str">
            <v>Wet Weather</v>
          </cell>
          <cell r="S16">
            <v>133.4</v>
          </cell>
        </row>
        <row r="17">
          <cell r="B17" t="str">
            <v>Dry Weather</v>
          </cell>
          <cell r="F17">
            <v>1299.7</v>
          </cell>
          <cell r="O17" t="str">
            <v>Dry Weather</v>
          </cell>
          <cell r="S17" t="str">
            <v>-</v>
          </cell>
        </row>
        <row r="18">
          <cell r="S18" t="str">
            <v>E. coli MPN</v>
          </cell>
        </row>
        <row r="19">
          <cell r="O19" t="str">
            <v>First Flush</v>
          </cell>
          <cell r="S19">
            <v>1732.9</v>
          </cell>
        </row>
        <row r="20">
          <cell r="O20" t="str">
            <v>Wet Weather</v>
          </cell>
          <cell r="S20">
            <v>275.5</v>
          </cell>
        </row>
        <row r="21">
          <cell r="O21" t="str">
            <v>Dry Weather</v>
          </cell>
          <cell r="S21">
            <v>298.7</v>
          </cell>
        </row>
        <row r="22">
          <cell r="F22" t="str">
            <v>E. coli MPN</v>
          </cell>
        </row>
        <row r="23">
          <cell r="B23" t="str">
            <v>First Flush</v>
          </cell>
          <cell r="F23">
            <v>217.8</v>
          </cell>
        </row>
        <row r="24">
          <cell r="B24" t="str">
            <v>Wet Weather</v>
          </cell>
          <cell r="F24">
            <v>6.3</v>
          </cell>
        </row>
        <row r="25">
          <cell r="B25" t="str">
            <v>Dry Weather</v>
          </cell>
          <cell r="F25">
            <v>160.69999999999999</v>
          </cell>
        </row>
        <row r="26">
          <cell r="S26" t="str">
            <v>E. coli MPN</v>
          </cell>
        </row>
        <row r="27">
          <cell r="O27" t="str">
            <v>First Flush</v>
          </cell>
          <cell r="S27">
            <v>121.1</v>
          </cell>
        </row>
        <row r="28">
          <cell r="O28" t="str">
            <v>Wet Weather</v>
          </cell>
          <cell r="S28">
            <v>71.7</v>
          </cell>
        </row>
        <row r="29">
          <cell r="O29" t="str">
            <v>Dry Weather</v>
          </cell>
          <cell r="S29">
            <v>143.9</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hyperlink" Target="https://rvcog.org/what-we-do/natural-resources/clean-water-act-tmdl/bear-creek-tmdl/" TargetMode="External"/><Relationship Id="rId7" Type="http://schemas.openxmlformats.org/officeDocument/2006/relationships/printerSettings" Target="../printerSettings/printerSettings2.bin"/><Relationship Id="rId2" Type="http://schemas.openxmlformats.org/officeDocument/2006/relationships/hyperlink" Target="https://rvcog.org/jacksonville-water-quality-page/" TargetMode="External"/><Relationship Id="rId1" Type="http://schemas.openxmlformats.org/officeDocument/2006/relationships/hyperlink" Target="https://www.stream-smart.com/" TargetMode="External"/><Relationship Id="rId6" Type="http://schemas.openxmlformats.org/officeDocument/2006/relationships/hyperlink" Target="https://rvcog.org/grants-pass-tmdl/" TargetMode="External"/><Relationship Id="rId5" Type="http://schemas.openxmlformats.org/officeDocument/2006/relationships/hyperlink" Target="https://rvcog.org/what-we-do/natural-resources/clean-water-act-tmdl/569-2/" TargetMode="External"/><Relationship Id="rId4" Type="http://schemas.openxmlformats.org/officeDocument/2006/relationships/hyperlink" Target="https://rvcog.org/what-we-do/natural-resources/stormwater-10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E421-A0C3-4242-8C88-396E7FB92185}">
  <dimension ref="A1:H59"/>
  <sheetViews>
    <sheetView tabSelected="1" topLeftCell="E8" zoomScale="90" zoomScaleNormal="90" zoomScaleSheetLayoutView="100" workbookViewId="0">
      <selection activeCell="J15" sqref="J15"/>
    </sheetView>
  </sheetViews>
  <sheetFormatPr defaultColWidth="9.140625" defaultRowHeight="15.75" x14ac:dyDescent="0.25"/>
  <cols>
    <col min="1" max="1" width="29" style="4" customWidth="1"/>
    <col min="2" max="2" width="18.5703125" style="4" customWidth="1"/>
    <col min="3" max="3" width="89.140625" style="4" customWidth="1"/>
    <col min="4" max="4" width="36.42578125" style="4" hidden="1" customWidth="1"/>
    <col min="5" max="5" width="39.85546875" style="4" customWidth="1"/>
    <col min="6" max="6" width="18.140625" style="4" hidden="1" customWidth="1"/>
    <col min="7" max="7" width="77.28515625" style="4" customWidth="1"/>
    <col min="8" max="8" width="127.140625" style="4" customWidth="1"/>
    <col min="9" max="16384" width="9.140625" style="4"/>
  </cols>
  <sheetData>
    <row r="1" spans="1:8" ht="16.5" thickBot="1" x14ac:dyDescent="0.3">
      <c r="A1" s="3" t="s">
        <v>29</v>
      </c>
    </row>
    <row r="2" spans="1:8" ht="16.5" thickBot="1" x14ac:dyDescent="0.3">
      <c r="A2" s="37" t="s">
        <v>21</v>
      </c>
      <c r="B2" s="38"/>
      <c r="C2" s="38"/>
      <c r="D2" s="38"/>
      <c r="E2" s="38"/>
      <c r="F2" s="38"/>
      <c r="G2" s="38"/>
      <c r="H2" s="39"/>
    </row>
    <row r="3" spans="1:8" ht="16.5" thickTop="1" x14ac:dyDescent="0.25">
      <c r="A3" s="1" t="s">
        <v>0</v>
      </c>
      <c r="B3" s="2" t="s">
        <v>2</v>
      </c>
      <c r="C3" s="2" t="s">
        <v>4</v>
      </c>
      <c r="D3" s="2" t="s">
        <v>6</v>
      </c>
      <c r="E3" s="2" t="s">
        <v>7</v>
      </c>
      <c r="F3" s="2" t="s">
        <v>9</v>
      </c>
      <c r="G3" s="2" t="s">
        <v>11</v>
      </c>
      <c r="H3" s="2" t="s">
        <v>13</v>
      </c>
    </row>
    <row r="4" spans="1:8" ht="95.25" thickBot="1" x14ac:dyDescent="0.3">
      <c r="A4" s="5" t="s">
        <v>1</v>
      </c>
      <c r="B4" s="6" t="s">
        <v>3</v>
      </c>
      <c r="C4" s="6" t="s">
        <v>5</v>
      </c>
      <c r="D4" s="6" t="s">
        <v>44</v>
      </c>
      <c r="E4" s="6" t="s">
        <v>8</v>
      </c>
      <c r="F4" s="6" t="s">
        <v>10</v>
      </c>
      <c r="G4" s="6" t="s">
        <v>12</v>
      </c>
      <c r="H4" s="6" t="s">
        <v>14</v>
      </c>
    </row>
    <row r="5" spans="1:8" ht="186.75" customHeight="1" thickTop="1" x14ac:dyDescent="0.25">
      <c r="A5" s="40" t="s">
        <v>47</v>
      </c>
      <c r="B5" s="40" t="s">
        <v>22</v>
      </c>
      <c r="C5" s="29" t="s">
        <v>51</v>
      </c>
      <c r="D5" s="29" t="s">
        <v>30</v>
      </c>
      <c r="E5" s="29" t="s">
        <v>38</v>
      </c>
      <c r="F5" s="29" t="s">
        <v>23</v>
      </c>
      <c r="G5" s="29" t="s">
        <v>50</v>
      </c>
      <c r="H5" s="28" t="s">
        <v>216</v>
      </c>
    </row>
    <row r="6" spans="1:8" x14ac:dyDescent="0.25">
      <c r="A6" s="41"/>
      <c r="B6" s="41"/>
      <c r="C6" s="30"/>
      <c r="D6" s="30"/>
      <c r="E6" s="30"/>
      <c r="F6" s="30"/>
      <c r="G6" s="30"/>
      <c r="H6" s="7" t="s">
        <v>17</v>
      </c>
    </row>
    <row r="7" spans="1:8" x14ac:dyDescent="0.25">
      <c r="A7" s="41"/>
      <c r="B7" s="41"/>
      <c r="C7" s="30"/>
      <c r="D7" s="30"/>
      <c r="E7" s="30"/>
      <c r="F7" s="30"/>
      <c r="G7" s="30"/>
      <c r="H7" s="7" t="s">
        <v>18</v>
      </c>
    </row>
    <row r="8" spans="1:8" x14ac:dyDescent="0.25">
      <c r="A8" s="41"/>
      <c r="B8" s="41"/>
      <c r="C8" s="30"/>
      <c r="D8" s="30"/>
      <c r="E8" s="30"/>
      <c r="F8" s="30"/>
      <c r="G8" s="30"/>
      <c r="H8" s="7" t="s">
        <v>19</v>
      </c>
    </row>
    <row r="9" spans="1:8" ht="42" customHeight="1" thickBot="1" x14ac:dyDescent="0.3">
      <c r="A9" s="41"/>
      <c r="B9" s="41"/>
      <c r="C9" s="31"/>
      <c r="D9" s="31"/>
      <c r="E9" s="31"/>
      <c r="F9" s="31"/>
      <c r="G9" s="31"/>
      <c r="H9" s="9" t="s">
        <v>20</v>
      </c>
    </row>
    <row r="10" spans="1:8" ht="210.75" customHeight="1" thickTop="1" x14ac:dyDescent="0.25">
      <c r="A10" s="41"/>
      <c r="B10" s="41"/>
      <c r="C10" s="32" t="s">
        <v>181</v>
      </c>
      <c r="D10" s="29" t="s">
        <v>30</v>
      </c>
      <c r="E10" s="32" t="s">
        <v>182</v>
      </c>
      <c r="F10" s="32" t="s">
        <v>15</v>
      </c>
      <c r="G10" s="32" t="s">
        <v>52</v>
      </c>
      <c r="H10" s="28" t="s">
        <v>209</v>
      </c>
    </row>
    <row r="11" spans="1:8" x14ac:dyDescent="0.25">
      <c r="A11" s="41"/>
      <c r="B11" s="41"/>
      <c r="C11" s="30"/>
      <c r="D11" s="30"/>
      <c r="E11" s="30"/>
      <c r="F11" s="30"/>
      <c r="G11" s="30"/>
      <c r="H11" s="7" t="s">
        <v>17</v>
      </c>
    </row>
    <row r="12" spans="1:8" x14ac:dyDescent="0.25">
      <c r="A12" s="41"/>
      <c r="B12" s="41"/>
      <c r="C12" s="30"/>
      <c r="D12" s="30"/>
      <c r="E12" s="30"/>
      <c r="F12" s="30"/>
      <c r="G12" s="30"/>
      <c r="H12" s="7" t="s">
        <v>18</v>
      </c>
    </row>
    <row r="13" spans="1:8" x14ac:dyDescent="0.25">
      <c r="A13" s="41"/>
      <c r="B13" s="41"/>
      <c r="C13" s="30"/>
      <c r="D13" s="30"/>
      <c r="E13" s="30"/>
      <c r="F13" s="30"/>
      <c r="G13" s="30"/>
      <c r="H13" s="7" t="s">
        <v>19</v>
      </c>
    </row>
    <row r="14" spans="1:8" ht="35.25" customHeight="1" thickBot="1" x14ac:dyDescent="0.3">
      <c r="A14" s="41"/>
      <c r="B14" s="41"/>
      <c r="C14" s="31"/>
      <c r="D14" s="31"/>
      <c r="E14" s="31"/>
      <c r="F14" s="31"/>
      <c r="G14" s="31"/>
      <c r="H14" s="9" t="s">
        <v>20</v>
      </c>
    </row>
    <row r="15" spans="1:8" ht="150" customHeight="1" thickTop="1" x14ac:dyDescent="0.25">
      <c r="A15" s="41"/>
      <c r="B15" s="41"/>
      <c r="C15" s="32" t="s">
        <v>183</v>
      </c>
      <c r="D15" s="29" t="s">
        <v>30</v>
      </c>
      <c r="E15" s="32" t="s">
        <v>53</v>
      </c>
      <c r="F15" s="32" t="s">
        <v>23</v>
      </c>
      <c r="G15" s="32" t="s">
        <v>54</v>
      </c>
      <c r="H15" s="28" t="s">
        <v>217</v>
      </c>
    </row>
    <row r="16" spans="1:8" x14ac:dyDescent="0.25">
      <c r="A16" s="41"/>
      <c r="B16" s="41"/>
      <c r="C16" s="30"/>
      <c r="D16" s="30"/>
      <c r="E16" s="30"/>
      <c r="F16" s="30"/>
      <c r="G16" s="30"/>
      <c r="H16" s="7" t="s">
        <v>17</v>
      </c>
    </row>
    <row r="17" spans="1:8" x14ac:dyDescent="0.25">
      <c r="A17" s="41"/>
      <c r="B17" s="41"/>
      <c r="C17" s="30"/>
      <c r="D17" s="30"/>
      <c r="E17" s="30"/>
      <c r="F17" s="30"/>
      <c r="G17" s="30"/>
      <c r="H17" s="7" t="s">
        <v>18</v>
      </c>
    </row>
    <row r="18" spans="1:8" x14ac:dyDescent="0.25">
      <c r="A18" s="41"/>
      <c r="B18" s="41"/>
      <c r="C18" s="30"/>
      <c r="D18" s="30"/>
      <c r="E18" s="30"/>
      <c r="F18" s="30"/>
      <c r="G18" s="30"/>
      <c r="H18" s="7" t="s">
        <v>19</v>
      </c>
    </row>
    <row r="19" spans="1:8" ht="35.25" customHeight="1" thickBot="1" x14ac:dyDescent="0.3">
      <c r="A19" s="41"/>
      <c r="B19" s="41"/>
      <c r="C19" s="31"/>
      <c r="D19" s="31"/>
      <c r="E19" s="31"/>
      <c r="F19" s="31"/>
      <c r="G19" s="31"/>
      <c r="H19" s="9" t="s">
        <v>20</v>
      </c>
    </row>
    <row r="20" spans="1:8" ht="175.5" customHeight="1" thickTop="1" x14ac:dyDescent="0.25">
      <c r="A20" s="41"/>
      <c r="B20" s="41"/>
      <c r="C20" s="32" t="s">
        <v>206</v>
      </c>
      <c r="D20" s="29" t="s">
        <v>30</v>
      </c>
      <c r="E20" s="32" t="s">
        <v>34</v>
      </c>
      <c r="F20" s="32" t="s">
        <v>15</v>
      </c>
      <c r="G20" s="32" t="s">
        <v>55</v>
      </c>
      <c r="H20" s="7" t="s">
        <v>210</v>
      </c>
    </row>
    <row r="21" spans="1:8" x14ac:dyDescent="0.25">
      <c r="A21" s="41"/>
      <c r="B21" s="41"/>
      <c r="C21" s="30"/>
      <c r="D21" s="30"/>
      <c r="E21" s="30"/>
      <c r="F21" s="30"/>
      <c r="G21" s="30"/>
      <c r="H21" s="7" t="s">
        <v>17</v>
      </c>
    </row>
    <row r="22" spans="1:8" x14ac:dyDescent="0.25">
      <c r="A22" s="41"/>
      <c r="B22" s="41"/>
      <c r="C22" s="30"/>
      <c r="D22" s="30"/>
      <c r="E22" s="30"/>
      <c r="F22" s="30"/>
      <c r="G22" s="30"/>
      <c r="H22" s="7" t="s">
        <v>18</v>
      </c>
    </row>
    <row r="23" spans="1:8" x14ac:dyDescent="0.25">
      <c r="A23" s="41"/>
      <c r="B23" s="41"/>
      <c r="C23" s="30"/>
      <c r="D23" s="30"/>
      <c r="E23" s="30"/>
      <c r="F23" s="30"/>
      <c r="G23" s="30"/>
      <c r="H23" s="7" t="s">
        <v>19</v>
      </c>
    </row>
    <row r="24" spans="1:8" ht="33" customHeight="1" thickBot="1" x14ac:dyDescent="0.3">
      <c r="A24" s="41"/>
      <c r="B24" s="41"/>
      <c r="C24" s="31"/>
      <c r="D24" s="31"/>
      <c r="E24" s="31"/>
      <c r="F24" s="31"/>
      <c r="G24" s="31"/>
      <c r="H24" s="9" t="s">
        <v>20</v>
      </c>
    </row>
    <row r="25" spans="1:8" ht="122.25" customHeight="1" thickTop="1" x14ac:dyDescent="0.25">
      <c r="A25" s="41"/>
      <c r="B25" s="41"/>
      <c r="C25" s="32" t="s">
        <v>57</v>
      </c>
      <c r="D25" s="29" t="s">
        <v>30</v>
      </c>
      <c r="E25" s="32" t="s">
        <v>35</v>
      </c>
      <c r="F25" s="32" t="s">
        <v>23</v>
      </c>
      <c r="G25" s="32" t="s">
        <v>56</v>
      </c>
      <c r="H25" s="7" t="s">
        <v>211</v>
      </c>
    </row>
    <row r="26" spans="1:8" x14ac:dyDescent="0.25">
      <c r="A26" s="41"/>
      <c r="B26" s="41"/>
      <c r="C26" s="30"/>
      <c r="D26" s="30"/>
      <c r="E26" s="30"/>
      <c r="F26" s="30"/>
      <c r="G26" s="30"/>
      <c r="H26" s="7" t="s">
        <v>17</v>
      </c>
    </row>
    <row r="27" spans="1:8" x14ac:dyDescent="0.25">
      <c r="A27" s="41"/>
      <c r="B27" s="41"/>
      <c r="C27" s="30"/>
      <c r="D27" s="30"/>
      <c r="E27" s="30"/>
      <c r="F27" s="30"/>
      <c r="G27" s="30"/>
      <c r="H27" s="7" t="s">
        <v>18</v>
      </c>
    </row>
    <row r="28" spans="1:8" x14ac:dyDescent="0.25">
      <c r="A28" s="41"/>
      <c r="B28" s="41"/>
      <c r="C28" s="30"/>
      <c r="D28" s="30"/>
      <c r="E28" s="30"/>
      <c r="F28" s="30"/>
      <c r="G28" s="30"/>
      <c r="H28" s="7" t="s">
        <v>19</v>
      </c>
    </row>
    <row r="29" spans="1:8" ht="27.75" customHeight="1" thickBot="1" x14ac:dyDescent="0.3">
      <c r="A29" s="41"/>
      <c r="B29" s="41"/>
      <c r="C29" s="31"/>
      <c r="D29" s="31"/>
      <c r="E29" s="31"/>
      <c r="F29" s="31"/>
      <c r="G29" s="31"/>
      <c r="H29" s="9" t="s">
        <v>20</v>
      </c>
    </row>
    <row r="30" spans="1:8" ht="188.25" customHeight="1" thickTop="1" x14ac:dyDescent="0.25">
      <c r="A30" s="41"/>
      <c r="B30" s="41"/>
      <c r="C30" s="32" t="s">
        <v>58</v>
      </c>
      <c r="D30" s="29" t="s">
        <v>31</v>
      </c>
      <c r="E30" s="32" t="s">
        <v>36</v>
      </c>
      <c r="F30" s="32" t="s">
        <v>16</v>
      </c>
      <c r="G30" s="32" t="s">
        <v>49</v>
      </c>
      <c r="H30" s="7" t="s">
        <v>212</v>
      </c>
    </row>
    <row r="31" spans="1:8" x14ac:dyDescent="0.25">
      <c r="A31" s="41"/>
      <c r="B31" s="41"/>
      <c r="C31" s="30"/>
      <c r="D31" s="30"/>
      <c r="E31" s="30"/>
      <c r="F31" s="30"/>
      <c r="G31" s="30"/>
      <c r="H31" s="7" t="s">
        <v>17</v>
      </c>
    </row>
    <row r="32" spans="1:8" x14ac:dyDescent="0.25">
      <c r="A32" s="41"/>
      <c r="B32" s="41"/>
      <c r="C32" s="30"/>
      <c r="D32" s="30"/>
      <c r="E32" s="30"/>
      <c r="F32" s="30"/>
      <c r="G32" s="30"/>
      <c r="H32" s="7" t="s">
        <v>18</v>
      </c>
    </row>
    <row r="33" spans="1:8" x14ac:dyDescent="0.25">
      <c r="A33" s="41"/>
      <c r="B33" s="41"/>
      <c r="C33" s="30"/>
      <c r="D33" s="30"/>
      <c r="E33" s="30"/>
      <c r="F33" s="30"/>
      <c r="G33" s="30"/>
      <c r="H33" s="7" t="s">
        <v>19</v>
      </c>
    </row>
    <row r="34" spans="1:8" ht="16.5" thickBot="1" x14ac:dyDescent="0.3">
      <c r="A34" s="42"/>
      <c r="B34" s="42"/>
      <c r="C34" s="31"/>
      <c r="D34" s="31"/>
      <c r="E34" s="31"/>
      <c r="F34" s="31"/>
      <c r="G34" s="31"/>
      <c r="H34" s="9" t="s">
        <v>20</v>
      </c>
    </row>
    <row r="35" spans="1:8" ht="79.5" customHeight="1" x14ac:dyDescent="0.25">
      <c r="A35" s="34" t="s">
        <v>24</v>
      </c>
      <c r="B35" s="34" t="s">
        <v>25</v>
      </c>
      <c r="C35" s="32" t="s">
        <v>59</v>
      </c>
      <c r="D35" s="32" t="s">
        <v>46</v>
      </c>
      <c r="E35" s="32" t="s">
        <v>37</v>
      </c>
      <c r="F35" s="32" t="s">
        <v>23</v>
      </c>
      <c r="G35" s="32" t="s">
        <v>48</v>
      </c>
      <c r="H35" s="7" t="s">
        <v>213</v>
      </c>
    </row>
    <row r="36" spans="1:8" x14ac:dyDescent="0.25">
      <c r="A36" s="35"/>
      <c r="B36" s="35"/>
      <c r="C36" s="30"/>
      <c r="D36" s="30"/>
      <c r="E36" s="30"/>
      <c r="F36" s="30"/>
      <c r="G36" s="30"/>
      <c r="H36" s="7" t="s">
        <v>17</v>
      </c>
    </row>
    <row r="37" spans="1:8" ht="36" customHeight="1" x14ac:dyDescent="0.25">
      <c r="A37" s="35"/>
      <c r="B37" s="35"/>
      <c r="C37" s="30"/>
      <c r="D37" s="30"/>
      <c r="E37" s="30"/>
      <c r="F37" s="30"/>
      <c r="G37" s="30"/>
      <c r="H37" s="7" t="s">
        <v>18</v>
      </c>
    </row>
    <row r="38" spans="1:8" x14ac:dyDescent="0.25">
      <c r="A38" s="35"/>
      <c r="B38" s="35"/>
      <c r="C38" s="30"/>
      <c r="D38" s="30"/>
      <c r="E38" s="30"/>
      <c r="F38" s="30"/>
      <c r="G38" s="30"/>
      <c r="H38" s="7" t="s">
        <v>19</v>
      </c>
    </row>
    <row r="39" spans="1:8" ht="33.75" customHeight="1" thickBot="1" x14ac:dyDescent="0.3">
      <c r="A39" s="36"/>
      <c r="B39" s="36"/>
      <c r="C39" s="31"/>
      <c r="D39" s="31"/>
      <c r="E39" s="31"/>
      <c r="F39" s="31"/>
      <c r="G39" s="31"/>
      <c r="H39" s="9" t="s">
        <v>20</v>
      </c>
    </row>
    <row r="40" spans="1:8" ht="57" customHeight="1" x14ac:dyDescent="0.25">
      <c r="A40" s="34" t="s">
        <v>26</v>
      </c>
      <c r="B40" s="43" t="s">
        <v>27</v>
      </c>
      <c r="C40" s="32" t="s">
        <v>60</v>
      </c>
      <c r="D40" s="32" t="s">
        <v>32</v>
      </c>
      <c r="E40" s="32" t="s">
        <v>33</v>
      </c>
      <c r="F40" s="32" t="s">
        <v>15</v>
      </c>
      <c r="G40" s="32" t="s">
        <v>61</v>
      </c>
      <c r="H40" s="7" t="s">
        <v>214</v>
      </c>
    </row>
    <row r="41" spans="1:8" x14ac:dyDescent="0.25">
      <c r="A41" s="35"/>
      <c r="B41" s="41"/>
      <c r="C41" s="30"/>
      <c r="D41" s="30"/>
      <c r="E41" s="30"/>
      <c r="F41" s="30"/>
      <c r="G41" s="30"/>
      <c r="H41" s="7" t="s">
        <v>17</v>
      </c>
    </row>
    <row r="42" spans="1:8" x14ac:dyDescent="0.25">
      <c r="A42" s="35"/>
      <c r="B42" s="41"/>
      <c r="C42" s="30"/>
      <c r="D42" s="30"/>
      <c r="E42" s="30"/>
      <c r="F42" s="30"/>
      <c r="G42" s="30"/>
      <c r="H42" s="7" t="s">
        <v>18</v>
      </c>
    </row>
    <row r="43" spans="1:8" x14ac:dyDescent="0.25">
      <c r="A43" s="35"/>
      <c r="B43" s="41"/>
      <c r="C43" s="30"/>
      <c r="D43" s="30"/>
      <c r="E43" s="30"/>
      <c r="F43" s="30"/>
      <c r="G43" s="30"/>
      <c r="H43" s="7" t="s">
        <v>19</v>
      </c>
    </row>
    <row r="44" spans="1:8" ht="16.5" thickBot="1" x14ac:dyDescent="0.3">
      <c r="A44" s="35"/>
      <c r="B44" s="41"/>
      <c r="C44" s="31"/>
      <c r="D44" s="31"/>
      <c r="E44" s="31"/>
      <c r="F44" s="31"/>
      <c r="G44" s="31"/>
      <c r="H44" s="9" t="s">
        <v>20</v>
      </c>
    </row>
    <row r="45" spans="1:8" ht="31.5" x14ac:dyDescent="0.25">
      <c r="A45" s="8"/>
      <c r="B45" s="41"/>
      <c r="C45" s="32" t="s">
        <v>63</v>
      </c>
      <c r="D45" s="32" t="s">
        <v>32</v>
      </c>
      <c r="E45" s="32" t="s">
        <v>28</v>
      </c>
      <c r="F45" s="32" t="s">
        <v>15</v>
      </c>
      <c r="G45" s="32" t="s">
        <v>62</v>
      </c>
      <c r="H45" s="7" t="s">
        <v>215</v>
      </c>
    </row>
    <row r="46" spans="1:8" x14ac:dyDescent="0.25">
      <c r="A46" s="8"/>
      <c r="B46" s="41"/>
      <c r="C46" s="30"/>
      <c r="D46" s="30"/>
      <c r="E46" s="30"/>
      <c r="F46" s="30"/>
      <c r="G46" s="30"/>
      <c r="H46" s="7" t="s">
        <v>39</v>
      </c>
    </row>
    <row r="47" spans="1:8" x14ac:dyDescent="0.25">
      <c r="A47" s="8"/>
      <c r="B47" s="41"/>
      <c r="C47" s="30"/>
      <c r="D47" s="30"/>
      <c r="E47" s="30"/>
      <c r="F47" s="30"/>
      <c r="G47" s="30"/>
      <c r="H47" s="7" t="s">
        <v>40</v>
      </c>
    </row>
    <row r="48" spans="1:8" x14ac:dyDescent="0.25">
      <c r="A48" s="8"/>
      <c r="B48" s="41"/>
      <c r="C48" s="30"/>
      <c r="D48" s="30"/>
      <c r="E48" s="30"/>
      <c r="F48" s="30"/>
      <c r="G48" s="30"/>
      <c r="H48" s="7" t="s">
        <v>41</v>
      </c>
    </row>
    <row r="49" spans="1:8" ht="16.5" thickBot="1" x14ac:dyDescent="0.3">
      <c r="A49" s="8"/>
      <c r="B49" s="41"/>
      <c r="C49" s="31"/>
      <c r="D49" s="31"/>
      <c r="E49" s="31"/>
      <c r="F49" s="31"/>
      <c r="G49" s="31"/>
      <c r="H49" s="9" t="s">
        <v>42</v>
      </c>
    </row>
    <row r="50" spans="1:8" ht="15" customHeight="1" x14ac:dyDescent="0.25">
      <c r="A50" s="35"/>
      <c r="B50" s="41"/>
      <c r="C50" s="32" t="s">
        <v>64</v>
      </c>
      <c r="D50" s="32" t="s">
        <v>32</v>
      </c>
      <c r="E50" s="32" t="s">
        <v>65</v>
      </c>
      <c r="F50" s="32" t="s">
        <v>15</v>
      </c>
      <c r="G50" s="32" t="s">
        <v>43</v>
      </c>
      <c r="H50" s="7" t="s">
        <v>208</v>
      </c>
    </row>
    <row r="51" spans="1:8" x14ac:dyDescent="0.25">
      <c r="A51" s="35"/>
      <c r="B51" s="41"/>
      <c r="C51" s="30"/>
      <c r="D51" s="30"/>
      <c r="E51" s="30"/>
      <c r="F51" s="30"/>
      <c r="G51" s="30"/>
      <c r="H51" s="7" t="s">
        <v>17</v>
      </c>
    </row>
    <row r="52" spans="1:8" x14ac:dyDescent="0.25">
      <c r="A52" s="35"/>
      <c r="B52" s="41"/>
      <c r="C52" s="30"/>
      <c r="D52" s="30"/>
      <c r="E52" s="30"/>
      <c r="F52" s="30"/>
      <c r="G52" s="30"/>
      <c r="H52" s="7" t="s">
        <v>18</v>
      </c>
    </row>
    <row r="53" spans="1:8" x14ac:dyDescent="0.25">
      <c r="A53" s="35"/>
      <c r="B53" s="41"/>
      <c r="C53" s="30"/>
      <c r="D53" s="30"/>
      <c r="E53" s="30"/>
      <c r="F53" s="30"/>
      <c r="G53" s="30"/>
      <c r="H53" s="7" t="s">
        <v>19</v>
      </c>
    </row>
    <row r="54" spans="1:8" ht="31.5" customHeight="1" thickBot="1" x14ac:dyDescent="0.3">
      <c r="A54" s="35"/>
      <c r="B54" s="41"/>
      <c r="C54" s="33"/>
      <c r="D54" s="33"/>
      <c r="E54" s="33"/>
      <c r="F54" s="33"/>
      <c r="G54" s="31"/>
      <c r="H54" s="9" t="s">
        <v>20</v>
      </c>
    </row>
    <row r="55" spans="1:8" ht="15" customHeight="1" x14ac:dyDescent="0.25">
      <c r="A55" s="35"/>
      <c r="B55" s="41"/>
      <c r="C55" s="32" t="s">
        <v>66</v>
      </c>
      <c r="D55" s="32" t="s">
        <v>32</v>
      </c>
      <c r="E55" s="32" t="s">
        <v>45</v>
      </c>
      <c r="F55" s="32" t="s">
        <v>15</v>
      </c>
      <c r="G55" s="32" t="s">
        <v>67</v>
      </c>
      <c r="H55" s="7" t="s">
        <v>207</v>
      </c>
    </row>
    <row r="56" spans="1:8" x14ac:dyDescent="0.25">
      <c r="A56" s="35"/>
      <c r="B56" s="41"/>
      <c r="C56" s="30"/>
      <c r="D56" s="30"/>
      <c r="E56" s="30"/>
      <c r="F56" s="30"/>
      <c r="G56" s="30"/>
      <c r="H56" s="7" t="s">
        <v>17</v>
      </c>
    </row>
    <row r="57" spans="1:8" x14ac:dyDescent="0.25">
      <c r="A57" s="35"/>
      <c r="B57" s="41"/>
      <c r="C57" s="30"/>
      <c r="D57" s="30"/>
      <c r="E57" s="30"/>
      <c r="F57" s="30"/>
      <c r="G57" s="30"/>
      <c r="H57" s="7" t="s">
        <v>18</v>
      </c>
    </row>
    <row r="58" spans="1:8" x14ac:dyDescent="0.25">
      <c r="A58" s="35"/>
      <c r="B58" s="41"/>
      <c r="C58" s="30"/>
      <c r="D58" s="30"/>
      <c r="E58" s="30"/>
      <c r="F58" s="30"/>
      <c r="G58" s="30"/>
      <c r="H58" s="7" t="s">
        <v>19</v>
      </c>
    </row>
    <row r="59" spans="1:8" ht="16.5" thickBot="1" x14ac:dyDescent="0.3">
      <c r="A59" s="36"/>
      <c r="B59" s="42"/>
      <c r="C59" s="31"/>
      <c r="D59" s="31"/>
      <c r="E59" s="31"/>
      <c r="F59" s="31"/>
      <c r="G59" s="31"/>
      <c r="H59" s="9" t="s">
        <v>20</v>
      </c>
    </row>
  </sheetData>
  <mergeCells count="64">
    <mergeCell ref="G55:G59"/>
    <mergeCell ref="B5:B34"/>
    <mergeCell ref="B40:B59"/>
    <mergeCell ref="C45:C49"/>
    <mergeCell ref="D45:D49"/>
    <mergeCell ref="E45:E49"/>
    <mergeCell ref="F45:F49"/>
    <mergeCell ref="G45:G49"/>
    <mergeCell ref="G40:G44"/>
    <mergeCell ref="G50:G54"/>
    <mergeCell ref="G30:G34"/>
    <mergeCell ref="F35:F39"/>
    <mergeCell ref="G35:G39"/>
    <mergeCell ref="G20:G24"/>
    <mergeCell ref="G25:G29"/>
    <mergeCell ref="G10:G14"/>
    <mergeCell ref="A55:A59"/>
    <mergeCell ref="C55:C59"/>
    <mergeCell ref="D55:D59"/>
    <mergeCell ref="E55:E59"/>
    <mergeCell ref="F55:F59"/>
    <mergeCell ref="A50:A54"/>
    <mergeCell ref="C50:C54"/>
    <mergeCell ref="D50:D54"/>
    <mergeCell ref="E50:E54"/>
    <mergeCell ref="F50:F54"/>
    <mergeCell ref="A40:A44"/>
    <mergeCell ref="C40:C44"/>
    <mergeCell ref="D40:D44"/>
    <mergeCell ref="E40:E44"/>
    <mergeCell ref="F40:F44"/>
    <mergeCell ref="A35:A39"/>
    <mergeCell ref="B35:B39"/>
    <mergeCell ref="C35:C39"/>
    <mergeCell ref="D35:D39"/>
    <mergeCell ref="E35:E39"/>
    <mergeCell ref="D20:D24"/>
    <mergeCell ref="E20:E24"/>
    <mergeCell ref="F20:F24"/>
    <mergeCell ref="C15:C19"/>
    <mergeCell ref="D15:D19"/>
    <mergeCell ref="E15:E19"/>
    <mergeCell ref="F15:F19"/>
    <mergeCell ref="G15:G19"/>
    <mergeCell ref="C10:C14"/>
    <mergeCell ref="D10:D14"/>
    <mergeCell ref="E10:E14"/>
    <mergeCell ref="F10:F14"/>
    <mergeCell ref="A2:H2"/>
    <mergeCell ref="C5:C9"/>
    <mergeCell ref="D5:D9"/>
    <mergeCell ref="E5:E9"/>
    <mergeCell ref="F5:F9"/>
    <mergeCell ref="G5:G9"/>
    <mergeCell ref="A5:A34"/>
    <mergeCell ref="C30:C34"/>
    <mergeCell ref="D30:D34"/>
    <mergeCell ref="E30:E34"/>
    <mergeCell ref="F30:F34"/>
    <mergeCell ref="C25:C29"/>
    <mergeCell ref="D25:D29"/>
    <mergeCell ref="E25:E29"/>
    <mergeCell ref="F25:F29"/>
    <mergeCell ref="C20:C24"/>
  </mergeCells>
  <phoneticPr fontId="2" type="noConversion"/>
  <pageMargins left="0.7" right="0.7" top="0.75" bottom="0.75" header="0.3" footer="0.3"/>
  <pageSetup paperSize="17" scale="65" orientation="landscape" r:id="rId1"/>
  <rowBreaks count="1" manualBreakCount="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4A5B-619A-493C-A11B-386C99F64C71}">
  <dimension ref="B5:T20"/>
  <sheetViews>
    <sheetView workbookViewId="0">
      <selection activeCell="H23" sqref="H23"/>
    </sheetView>
  </sheetViews>
  <sheetFormatPr defaultRowHeight="15" x14ac:dyDescent="0.25"/>
  <cols>
    <col min="5" max="5" width="10.7109375" customWidth="1"/>
    <col min="6" max="6" width="12.42578125" customWidth="1"/>
    <col min="7" max="7" width="11.7109375" customWidth="1"/>
    <col min="9" max="9" width="15.7109375" customWidth="1"/>
    <col min="10" max="10" width="20" customWidth="1"/>
    <col min="11" max="11" width="10" customWidth="1"/>
    <col min="12" max="12" width="14.140625" customWidth="1"/>
    <col min="13" max="13" width="11.5703125" customWidth="1"/>
    <col min="14" max="14" width="14.140625" customWidth="1"/>
    <col min="15" max="15" width="12.5703125" customWidth="1"/>
    <col min="16" max="16" width="11.7109375" customWidth="1"/>
    <col min="17" max="17" width="11.85546875" customWidth="1"/>
    <col min="18" max="18" width="12.140625" customWidth="1"/>
  </cols>
  <sheetData>
    <row r="5" spans="2:20" ht="45" x14ac:dyDescent="0.25">
      <c r="D5" t="s">
        <v>69</v>
      </c>
      <c r="E5" s="10" t="s">
        <v>82</v>
      </c>
      <c r="F5" s="10" t="s">
        <v>21</v>
      </c>
      <c r="G5" s="10" t="s">
        <v>83</v>
      </c>
      <c r="H5" s="10" t="s">
        <v>84</v>
      </c>
      <c r="I5" s="10" t="s">
        <v>85</v>
      </c>
      <c r="J5" s="10" t="s">
        <v>86</v>
      </c>
      <c r="K5" s="10" t="s">
        <v>87</v>
      </c>
      <c r="L5" s="10" t="s">
        <v>88</v>
      </c>
      <c r="M5" s="10" t="s">
        <v>89</v>
      </c>
      <c r="N5" s="10" t="s">
        <v>90</v>
      </c>
      <c r="O5" s="10" t="s">
        <v>91</v>
      </c>
      <c r="P5" s="10" t="s">
        <v>26</v>
      </c>
      <c r="Q5" s="10" t="s">
        <v>93</v>
      </c>
      <c r="R5" s="10" t="s">
        <v>92</v>
      </c>
      <c r="S5" s="10"/>
      <c r="T5" s="10" t="s">
        <v>94</v>
      </c>
    </row>
    <row r="6" spans="2:20" x14ac:dyDescent="0.25">
      <c r="C6" t="s">
        <v>68</v>
      </c>
      <c r="P6">
        <v>1</v>
      </c>
      <c r="T6">
        <f>SUM(E6:P6)*36+Q6+(R6*37.66)</f>
        <v>36</v>
      </c>
    </row>
    <row r="7" spans="2:20" x14ac:dyDescent="0.25">
      <c r="B7" s="44">
        <v>2025</v>
      </c>
      <c r="C7" t="s">
        <v>70</v>
      </c>
      <c r="H7">
        <v>16</v>
      </c>
      <c r="I7">
        <v>2</v>
      </c>
      <c r="P7">
        <v>1</v>
      </c>
      <c r="R7">
        <v>34.25</v>
      </c>
      <c r="T7">
        <f t="shared" ref="T7:T18" si="0">SUM(E7:P7)*36+Q7+(R7*37.66)</f>
        <v>1973.8549999999998</v>
      </c>
    </row>
    <row r="8" spans="2:20" x14ac:dyDescent="0.25">
      <c r="B8" s="44"/>
      <c r="C8" t="s">
        <v>71</v>
      </c>
      <c r="H8">
        <v>20</v>
      </c>
      <c r="I8">
        <v>100</v>
      </c>
      <c r="L8">
        <v>52.5</v>
      </c>
      <c r="P8">
        <v>1</v>
      </c>
      <c r="R8">
        <v>63</v>
      </c>
      <c r="T8">
        <f t="shared" si="0"/>
        <v>8618.58</v>
      </c>
    </row>
    <row r="9" spans="2:20" x14ac:dyDescent="0.25">
      <c r="B9" s="44"/>
      <c r="C9" t="s">
        <v>72</v>
      </c>
      <c r="H9">
        <v>16</v>
      </c>
      <c r="L9">
        <v>56.5</v>
      </c>
      <c r="P9">
        <v>1</v>
      </c>
      <c r="R9">
        <v>107.75</v>
      </c>
      <c r="T9">
        <f t="shared" si="0"/>
        <v>6703.8649999999998</v>
      </c>
    </row>
    <row r="10" spans="2:20" x14ac:dyDescent="0.25">
      <c r="B10" s="44"/>
      <c r="C10" t="s">
        <v>73</v>
      </c>
      <c r="H10">
        <v>40</v>
      </c>
      <c r="I10">
        <v>50</v>
      </c>
      <c r="L10">
        <v>22</v>
      </c>
      <c r="P10">
        <v>1</v>
      </c>
      <c r="Q10">
        <v>1203.8399999999999</v>
      </c>
      <c r="R10">
        <v>96.5</v>
      </c>
      <c r="T10">
        <f t="shared" si="0"/>
        <v>8906.0299999999988</v>
      </c>
    </row>
    <row r="11" spans="2:20" x14ac:dyDescent="0.25">
      <c r="B11" s="44"/>
      <c r="C11" t="s">
        <v>74</v>
      </c>
      <c r="H11">
        <v>24</v>
      </c>
      <c r="L11">
        <v>16.5</v>
      </c>
      <c r="P11">
        <v>1</v>
      </c>
      <c r="R11">
        <v>128</v>
      </c>
      <c r="T11">
        <f t="shared" si="0"/>
        <v>6314.48</v>
      </c>
    </row>
    <row r="12" spans="2:20" x14ac:dyDescent="0.25">
      <c r="B12" s="44"/>
      <c r="C12" t="s">
        <v>75</v>
      </c>
      <c r="H12">
        <v>24</v>
      </c>
      <c r="I12">
        <v>29</v>
      </c>
      <c r="P12">
        <v>1</v>
      </c>
      <c r="R12">
        <v>178</v>
      </c>
      <c r="T12">
        <f t="shared" si="0"/>
        <v>8647.48</v>
      </c>
    </row>
    <row r="13" spans="2:20" x14ac:dyDescent="0.25">
      <c r="B13" s="44">
        <v>2026</v>
      </c>
      <c r="C13" t="s">
        <v>76</v>
      </c>
      <c r="H13">
        <v>20</v>
      </c>
      <c r="L13">
        <v>44.5</v>
      </c>
      <c r="P13">
        <v>1</v>
      </c>
      <c r="R13">
        <v>194.25</v>
      </c>
      <c r="T13">
        <f t="shared" si="0"/>
        <v>9673.4549999999981</v>
      </c>
    </row>
    <row r="14" spans="2:20" x14ac:dyDescent="0.25">
      <c r="B14" s="44"/>
      <c r="C14" t="s">
        <v>77</v>
      </c>
      <c r="H14">
        <v>16</v>
      </c>
      <c r="I14">
        <v>1</v>
      </c>
      <c r="P14">
        <v>1</v>
      </c>
      <c r="R14">
        <v>175.55</v>
      </c>
      <c r="T14">
        <f t="shared" si="0"/>
        <v>7259.2129999999997</v>
      </c>
    </row>
    <row r="15" spans="2:20" x14ac:dyDescent="0.25">
      <c r="B15" s="44"/>
      <c r="C15" t="s">
        <v>78</v>
      </c>
      <c r="H15">
        <v>16</v>
      </c>
      <c r="L15">
        <v>16</v>
      </c>
      <c r="P15">
        <v>1</v>
      </c>
      <c r="R15">
        <v>209</v>
      </c>
      <c r="T15">
        <f t="shared" si="0"/>
        <v>9058.9399999999987</v>
      </c>
    </row>
    <row r="16" spans="2:20" x14ac:dyDescent="0.25">
      <c r="B16" s="44"/>
      <c r="C16" t="s">
        <v>79</v>
      </c>
      <c r="H16">
        <v>16</v>
      </c>
      <c r="I16">
        <v>15</v>
      </c>
      <c r="P16">
        <v>1</v>
      </c>
      <c r="R16">
        <v>216</v>
      </c>
      <c r="T16">
        <f t="shared" si="0"/>
        <v>9286.56</v>
      </c>
    </row>
    <row r="17" spans="2:20" x14ac:dyDescent="0.25">
      <c r="B17" s="44"/>
      <c r="C17" t="s">
        <v>80</v>
      </c>
      <c r="H17">
        <v>20</v>
      </c>
      <c r="P17">
        <v>1</v>
      </c>
      <c r="R17">
        <v>150.85</v>
      </c>
      <c r="T17">
        <f t="shared" si="0"/>
        <v>6437.0109999999995</v>
      </c>
    </row>
    <row r="18" spans="2:20" x14ac:dyDescent="0.25">
      <c r="B18" s="44"/>
      <c r="C18" t="s">
        <v>81</v>
      </c>
      <c r="P18">
        <v>1</v>
      </c>
      <c r="T18">
        <f t="shared" si="0"/>
        <v>36</v>
      </c>
    </row>
    <row r="20" spans="2:20" x14ac:dyDescent="0.25">
      <c r="B20" t="s">
        <v>95</v>
      </c>
      <c r="E20">
        <f>SUM(E6:E18)</f>
        <v>0</v>
      </c>
      <c r="F20">
        <f t="shared" ref="F20:T20" si="1">SUM(F6:F18)</f>
        <v>0</v>
      </c>
      <c r="G20">
        <f t="shared" si="1"/>
        <v>0</v>
      </c>
      <c r="H20">
        <f t="shared" si="1"/>
        <v>228</v>
      </c>
      <c r="I20">
        <f t="shared" si="1"/>
        <v>197</v>
      </c>
      <c r="J20">
        <f t="shared" si="1"/>
        <v>0</v>
      </c>
      <c r="K20">
        <f t="shared" si="1"/>
        <v>0</v>
      </c>
      <c r="L20">
        <f t="shared" si="1"/>
        <v>208</v>
      </c>
      <c r="M20">
        <f t="shared" si="1"/>
        <v>0</v>
      </c>
      <c r="N20">
        <f t="shared" si="1"/>
        <v>0</v>
      </c>
      <c r="O20">
        <f t="shared" si="1"/>
        <v>0</v>
      </c>
      <c r="P20">
        <f t="shared" si="1"/>
        <v>13</v>
      </c>
      <c r="Q20">
        <f t="shared" si="1"/>
        <v>1203.8399999999999</v>
      </c>
      <c r="R20">
        <f t="shared" si="1"/>
        <v>1553.1499999999999</v>
      </c>
      <c r="T20">
        <f t="shared" si="1"/>
        <v>82951.468999999997</v>
      </c>
    </row>
  </sheetData>
  <mergeCells count="2">
    <mergeCell ref="B7:B12"/>
    <mergeCell ref="B13:B18"/>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AED6-8817-4EF8-A5B9-4F5DAFCADC07}">
  <dimension ref="A1"/>
  <sheetViews>
    <sheetView workbookViewId="0">
      <selection activeCell="E7" sqref="E7"/>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BB8AA-272D-4AAB-98E1-36CE53FFF0B8}">
  <dimension ref="F2:H16"/>
  <sheetViews>
    <sheetView workbookViewId="0">
      <selection activeCell="F2" sqref="F2:H3"/>
    </sheetView>
  </sheetViews>
  <sheetFormatPr defaultRowHeight="15" x14ac:dyDescent="0.25"/>
  <cols>
    <col min="6" max="6" width="32" customWidth="1"/>
    <col min="7" max="7" width="81.28515625" customWidth="1"/>
    <col min="8" max="8" width="71.28515625" bestFit="1" customWidth="1"/>
  </cols>
  <sheetData>
    <row r="2" spans="6:8" x14ac:dyDescent="0.25">
      <c r="F2" s="57" t="s">
        <v>205</v>
      </c>
      <c r="G2" s="57"/>
      <c r="H2" s="57"/>
    </row>
    <row r="3" spans="6:8" x14ac:dyDescent="0.25">
      <c r="F3" s="57"/>
      <c r="G3" s="57"/>
      <c r="H3" s="57"/>
    </row>
    <row r="7" spans="6:8" x14ac:dyDescent="0.25">
      <c r="F7" s="53" t="s">
        <v>184</v>
      </c>
      <c r="G7" s="53" t="s">
        <v>185</v>
      </c>
      <c r="H7" s="53" t="s">
        <v>186</v>
      </c>
    </row>
    <row r="8" spans="6:8" ht="75" x14ac:dyDescent="0.25">
      <c r="F8" s="55" t="s">
        <v>192</v>
      </c>
      <c r="G8" s="56" t="s">
        <v>191</v>
      </c>
      <c r="H8" s="54" t="s">
        <v>190</v>
      </c>
    </row>
    <row r="9" spans="6:8" ht="60" x14ac:dyDescent="0.25">
      <c r="F9" s="16" t="s">
        <v>188</v>
      </c>
      <c r="G9" s="17" t="s">
        <v>189</v>
      </c>
      <c r="H9" s="54" t="s">
        <v>187</v>
      </c>
    </row>
    <row r="10" spans="6:8" ht="30" x14ac:dyDescent="0.25">
      <c r="F10" s="16" t="s">
        <v>197</v>
      </c>
      <c r="G10" s="17" t="s">
        <v>202</v>
      </c>
      <c r="H10" s="54" t="s">
        <v>193</v>
      </c>
    </row>
    <row r="11" spans="6:8" ht="45" x14ac:dyDescent="0.25">
      <c r="F11" s="16" t="s">
        <v>199</v>
      </c>
      <c r="G11" s="17" t="s">
        <v>201</v>
      </c>
      <c r="H11" s="54" t="s">
        <v>194</v>
      </c>
    </row>
    <row r="12" spans="6:8" ht="30" x14ac:dyDescent="0.25">
      <c r="F12" s="16" t="s">
        <v>198</v>
      </c>
      <c r="G12" s="17" t="s">
        <v>203</v>
      </c>
      <c r="H12" s="54" t="s">
        <v>195</v>
      </c>
    </row>
    <row r="13" spans="6:8" ht="45" x14ac:dyDescent="0.25">
      <c r="F13" s="16" t="s">
        <v>200</v>
      </c>
      <c r="G13" s="17" t="s">
        <v>204</v>
      </c>
      <c r="H13" s="54" t="s">
        <v>196</v>
      </c>
    </row>
    <row r="14" spans="6:8" x14ac:dyDescent="0.25">
      <c r="F14" s="11"/>
    </row>
    <row r="15" spans="6:8" x14ac:dyDescent="0.25">
      <c r="F15" s="11"/>
    </row>
    <row r="16" spans="6:8" x14ac:dyDescent="0.25">
      <c r="F16" s="11"/>
    </row>
  </sheetData>
  <mergeCells count="1">
    <mergeCell ref="F2:H3"/>
  </mergeCells>
  <hyperlinks>
    <hyperlink ref="H9" r:id="rId1" display="https://www.stream-smart.com/" xr:uid="{F03E7921-D118-4313-B685-12EB74A63DDF}"/>
    <hyperlink ref="H8" r:id="rId2" display="https://rvcog.org/jacksonville-water-quality-page/" xr:uid="{7CF6EF39-5DE4-42B8-B7FB-4F2998A29D8B}"/>
    <hyperlink ref="H10" r:id="rId3" display="https://rvcog.org/what-we-do/natural-resources/clean-water-act-tmdl/bear-creek-tmdl/" xr:uid="{224406D1-4B10-43B2-AE44-FDE10511D05F}"/>
    <hyperlink ref="H11" r:id="rId4" display="https://rvcog.org/what-we-do/natural-resources/stormwater-101/" xr:uid="{67DEECD0-F928-4ACF-B21C-A28602F4E49F}"/>
    <hyperlink ref="H12" r:id="rId5" display="https://rvcog.org/what-we-do/natural-resources/clean-water-act-tmdl/569-2/" xr:uid="{BC437D9C-6AC5-4443-9819-4B06F9333F70}"/>
    <hyperlink ref="H13" r:id="rId6" display="https://rvcog.org/grants-pass-tmdl/" xr:uid="{87FBE2CC-D525-4B12-BCF2-BF415755E742}"/>
  </hyperlinks>
  <pageMargins left="0.7" right="0.7" top="0.75" bottom="0.75" header="0.3" footer="0.3"/>
  <pageSetup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7361-835E-48C3-9BB3-4D57BF42F821}">
  <dimension ref="A1:C13"/>
  <sheetViews>
    <sheetView topLeftCell="A5" workbookViewId="0">
      <selection activeCell="M6" sqref="M6"/>
    </sheetView>
  </sheetViews>
  <sheetFormatPr defaultRowHeight="15" x14ac:dyDescent="0.25"/>
  <cols>
    <col min="1" max="1" width="10.7109375" bestFit="1" customWidth="1"/>
    <col min="2" max="2" width="47.7109375" bestFit="1" customWidth="1"/>
    <col min="3" max="3" width="68.140625" customWidth="1"/>
  </cols>
  <sheetData>
    <row r="1" spans="1:3" ht="19.5" thickBot="1" x14ac:dyDescent="0.35">
      <c r="A1" s="45" t="s">
        <v>96</v>
      </c>
      <c r="B1" s="46"/>
      <c r="C1" s="47"/>
    </row>
    <row r="2" spans="1:3" ht="16.5" thickBot="1" x14ac:dyDescent="0.3">
      <c r="A2" s="48" t="s">
        <v>97</v>
      </c>
      <c r="B2" s="49"/>
      <c r="C2" s="49"/>
    </row>
    <row r="3" spans="1:3" ht="15.75" x14ac:dyDescent="0.25">
      <c r="A3" s="12" t="s">
        <v>98</v>
      </c>
      <c r="B3" s="13" t="s">
        <v>99</v>
      </c>
      <c r="C3" s="14" t="s">
        <v>100</v>
      </c>
    </row>
    <row r="4" spans="1:3" ht="60" x14ac:dyDescent="0.25">
      <c r="A4" s="15">
        <v>45840</v>
      </c>
      <c r="B4" s="16" t="s">
        <v>101</v>
      </c>
      <c r="C4" s="17" t="s">
        <v>102</v>
      </c>
    </row>
    <row r="5" spans="1:3" ht="105" x14ac:dyDescent="0.25">
      <c r="A5" s="15">
        <v>45894</v>
      </c>
      <c r="B5" s="16" t="s">
        <v>103</v>
      </c>
      <c r="C5" s="18" t="s">
        <v>104</v>
      </c>
    </row>
    <row r="6" spans="1:3" ht="105" x14ac:dyDescent="0.25">
      <c r="A6" s="15">
        <v>45898</v>
      </c>
      <c r="B6" s="16" t="s">
        <v>103</v>
      </c>
      <c r="C6" s="18" t="s">
        <v>104</v>
      </c>
    </row>
    <row r="7" spans="1:3" ht="60" x14ac:dyDescent="0.25">
      <c r="A7" s="15">
        <v>45929</v>
      </c>
      <c r="B7" s="16" t="s">
        <v>105</v>
      </c>
      <c r="C7" s="18" t="s">
        <v>113</v>
      </c>
    </row>
    <row r="8" spans="1:3" ht="75" x14ac:dyDescent="0.25">
      <c r="A8" s="15">
        <v>45976</v>
      </c>
      <c r="B8" s="16" t="s">
        <v>106</v>
      </c>
      <c r="C8" s="17" t="s">
        <v>107</v>
      </c>
    </row>
    <row r="9" spans="1:3" x14ac:dyDescent="0.25">
      <c r="A9" s="15">
        <v>45994</v>
      </c>
      <c r="B9" s="16" t="s">
        <v>108</v>
      </c>
      <c r="C9" s="19" t="s">
        <v>109</v>
      </c>
    </row>
    <row r="10" spans="1:3" x14ac:dyDescent="0.25">
      <c r="A10" s="15">
        <v>46084</v>
      </c>
      <c r="B10" s="16" t="s">
        <v>110</v>
      </c>
      <c r="C10" s="19" t="s">
        <v>109</v>
      </c>
    </row>
    <row r="11" spans="1:3" ht="90" x14ac:dyDescent="0.25">
      <c r="A11" s="20">
        <v>46085</v>
      </c>
      <c r="B11" s="16" t="s">
        <v>111</v>
      </c>
      <c r="C11" s="17" t="s">
        <v>112</v>
      </c>
    </row>
    <row r="13" spans="1:3" x14ac:dyDescent="0.25">
      <c r="B13" s="11"/>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855E1-F6F7-4D8E-9072-847D3305294E}">
  <dimension ref="A1:F25"/>
  <sheetViews>
    <sheetView workbookViewId="0">
      <selection activeCell="I19" sqref="I19"/>
    </sheetView>
  </sheetViews>
  <sheetFormatPr defaultRowHeight="15" x14ac:dyDescent="0.25"/>
  <cols>
    <col min="2" max="2" width="30.5703125" bestFit="1" customWidth="1"/>
    <col min="3" max="3" width="38.42578125" bestFit="1" customWidth="1"/>
  </cols>
  <sheetData>
    <row r="1" spans="1:6" ht="15.75" thickBot="1" x14ac:dyDescent="0.3">
      <c r="A1" s="50" t="s">
        <v>114</v>
      </c>
      <c r="B1" s="51"/>
      <c r="C1" s="51"/>
      <c r="D1" s="51"/>
      <c r="E1" s="51"/>
      <c r="F1" s="52"/>
    </row>
    <row r="2" spans="1:6" x14ac:dyDescent="0.25">
      <c r="A2" s="21" t="s">
        <v>115</v>
      </c>
      <c r="B2" s="21" t="s">
        <v>116</v>
      </c>
      <c r="C2" s="21" t="s">
        <v>117</v>
      </c>
      <c r="D2" s="21" t="s">
        <v>118</v>
      </c>
      <c r="E2" s="21" t="s">
        <v>119</v>
      </c>
      <c r="F2" s="21" t="s">
        <v>120</v>
      </c>
    </row>
    <row r="3" spans="1:6" x14ac:dyDescent="0.25">
      <c r="A3" s="19" t="s">
        <v>121</v>
      </c>
      <c r="B3" s="19" t="s">
        <v>122</v>
      </c>
      <c r="C3" s="22">
        <f>2/5</f>
        <v>0.4</v>
      </c>
      <c r="D3" s="23" t="s">
        <v>123</v>
      </c>
      <c r="E3" s="24">
        <v>0.6</v>
      </c>
      <c r="F3" s="25" t="s">
        <v>124</v>
      </c>
    </row>
    <row r="4" spans="1:6" x14ac:dyDescent="0.25">
      <c r="A4" s="19" t="s">
        <v>125</v>
      </c>
      <c r="B4" s="19" t="s">
        <v>126</v>
      </c>
      <c r="C4" s="22">
        <f>3/6</f>
        <v>0.5</v>
      </c>
      <c r="D4" s="23" t="s">
        <v>127</v>
      </c>
      <c r="E4" s="24">
        <v>0.5</v>
      </c>
      <c r="F4" s="26" t="s">
        <v>128</v>
      </c>
    </row>
    <row r="5" spans="1:6" x14ac:dyDescent="0.25">
      <c r="A5" s="19" t="s">
        <v>129</v>
      </c>
      <c r="B5" s="19" t="s">
        <v>130</v>
      </c>
      <c r="C5" s="22">
        <f>0/2</f>
        <v>0</v>
      </c>
      <c r="D5" s="23" t="s">
        <v>131</v>
      </c>
      <c r="E5" s="24">
        <v>1</v>
      </c>
      <c r="F5" s="25" t="s">
        <v>132</v>
      </c>
    </row>
    <row r="6" spans="1:6" x14ac:dyDescent="0.25">
      <c r="A6" s="19" t="s">
        <v>133</v>
      </c>
      <c r="B6" s="19" t="s">
        <v>134</v>
      </c>
      <c r="C6" s="22">
        <f>2/5</f>
        <v>0.4</v>
      </c>
      <c r="D6" s="23" t="s">
        <v>123</v>
      </c>
      <c r="E6" s="24">
        <v>0.6</v>
      </c>
      <c r="F6" s="25" t="s">
        <v>124</v>
      </c>
    </row>
    <row r="7" spans="1:6" x14ac:dyDescent="0.25">
      <c r="A7" s="19" t="s">
        <v>135</v>
      </c>
      <c r="B7" s="19" t="s">
        <v>136</v>
      </c>
      <c r="C7" s="22">
        <f>0/4</f>
        <v>0</v>
      </c>
      <c r="D7" s="23" t="s">
        <v>137</v>
      </c>
      <c r="E7" s="24">
        <v>1</v>
      </c>
      <c r="F7" s="25" t="s">
        <v>132</v>
      </c>
    </row>
    <row r="8" spans="1:6" x14ac:dyDescent="0.25">
      <c r="A8" s="19" t="s">
        <v>138</v>
      </c>
      <c r="B8" s="19" t="s">
        <v>139</v>
      </c>
      <c r="C8" s="22">
        <f>1/6</f>
        <v>0.16666666666666666</v>
      </c>
      <c r="D8" s="23" t="s">
        <v>140</v>
      </c>
      <c r="E8" s="24">
        <v>0.83</v>
      </c>
      <c r="F8" s="25" t="s">
        <v>141</v>
      </c>
    </row>
    <row r="9" spans="1:6" x14ac:dyDescent="0.25">
      <c r="A9" s="19" t="s">
        <v>142</v>
      </c>
      <c r="B9" s="19" t="s">
        <v>143</v>
      </c>
      <c r="C9" s="22">
        <f>1/3</f>
        <v>0.33333333333333331</v>
      </c>
      <c r="D9" s="23" t="s">
        <v>144</v>
      </c>
      <c r="E9" s="24">
        <v>0.67</v>
      </c>
      <c r="F9" s="25" t="s">
        <v>124</v>
      </c>
    </row>
    <row r="10" spans="1:6" x14ac:dyDescent="0.25">
      <c r="A10" s="19" t="s">
        <v>145</v>
      </c>
      <c r="B10" s="19" t="s">
        <v>146</v>
      </c>
      <c r="C10" s="22">
        <f>1/6</f>
        <v>0.16666666666666666</v>
      </c>
      <c r="D10" s="23" t="s">
        <v>140</v>
      </c>
      <c r="E10" s="24">
        <v>0.83</v>
      </c>
      <c r="F10" s="25" t="s">
        <v>141</v>
      </c>
    </row>
    <row r="11" spans="1:6" x14ac:dyDescent="0.25">
      <c r="A11" s="19" t="s">
        <v>147</v>
      </c>
      <c r="B11" s="19" t="s">
        <v>148</v>
      </c>
      <c r="C11" s="22">
        <f>3/5</f>
        <v>0.6</v>
      </c>
      <c r="D11" s="23" t="s">
        <v>149</v>
      </c>
      <c r="E11" s="24">
        <v>0.4</v>
      </c>
      <c r="F11" s="26" t="s">
        <v>128</v>
      </c>
    </row>
    <row r="12" spans="1:6" x14ac:dyDescent="0.25">
      <c r="A12" s="19" t="s">
        <v>150</v>
      </c>
      <c r="B12" s="19" t="s">
        <v>151</v>
      </c>
      <c r="C12" s="22">
        <f>4/6</f>
        <v>0.66666666666666663</v>
      </c>
      <c r="D12" s="23" t="s">
        <v>152</v>
      </c>
      <c r="E12" s="24">
        <v>0.33</v>
      </c>
      <c r="F12" s="26" t="s">
        <v>128</v>
      </c>
    </row>
    <row r="13" spans="1:6" x14ac:dyDescent="0.25">
      <c r="A13" s="19" t="s">
        <v>153</v>
      </c>
      <c r="B13" s="19" t="s">
        <v>154</v>
      </c>
      <c r="C13" s="22">
        <f>3/6</f>
        <v>0.5</v>
      </c>
      <c r="D13" s="23" t="s">
        <v>127</v>
      </c>
      <c r="E13" s="24">
        <v>0.5</v>
      </c>
      <c r="F13" s="26" t="s">
        <v>128</v>
      </c>
    </row>
    <row r="14" spans="1:6" x14ac:dyDescent="0.25">
      <c r="A14" s="19" t="s">
        <v>155</v>
      </c>
      <c r="B14" s="19" t="s">
        <v>156</v>
      </c>
      <c r="C14" s="22">
        <f>1/6</f>
        <v>0.16666666666666666</v>
      </c>
      <c r="D14" s="23" t="s">
        <v>140</v>
      </c>
      <c r="E14" s="24">
        <v>0.83</v>
      </c>
      <c r="F14" s="25" t="s">
        <v>141</v>
      </c>
    </row>
    <row r="15" spans="1:6" x14ac:dyDescent="0.25">
      <c r="A15" s="19" t="s">
        <v>157</v>
      </c>
      <c r="B15" s="19" t="s">
        <v>158</v>
      </c>
      <c r="C15" s="22">
        <f>2/6</f>
        <v>0.33333333333333331</v>
      </c>
      <c r="D15" s="23" t="s">
        <v>159</v>
      </c>
      <c r="E15" s="24">
        <v>0.67</v>
      </c>
      <c r="F15" s="25" t="s">
        <v>124</v>
      </c>
    </row>
    <row r="16" spans="1:6" x14ac:dyDescent="0.25">
      <c r="A16" s="19" t="s">
        <v>160</v>
      </c>
      <c r="B16" s="19" t="s">
        <v>161</v>
      </c>
      <c r="C16" s="22">
        <f>3/6</f>
        <v>0.5</v>
      </c>
      <c r="D16" s="23" t="s">
        <v>127</v>
      </c>
      <c r="E16" s="24">
        <v>0.5</v>
      </c>
      <c r="F16" s="26" t="s">
        <v>128</v>
      </c>
    </row>
    <row r="17" spans="1:6" x14ac:dyDescent="0.25">
      <c r="A17" s="19" t="s">
        <v>162</v>
      </c>
      <c r="B17" s="19" t="s">
        <v>163</v>
      </c>
      <c r="C17" s="22">
        <f>1/6</f>
        <v>0.16666666666666666</v>
      </c>
      <c r="D17" s="23" t="s">
        <v>140</v>
      </c>
      <c r="E17" s="24">
        <v>0.83</v>
      </c>
      <c r="F17" s="25" t="s">
        <v>141</v>
      </c>
    </row>
    <row r="18" spans="1:6" x14ac:dyDescent="0.25">
      <c r="A18" s="19" t="s">
        <v>164</v>
      </c>
      <c r="B18" s="19" t="s">
        <v>165</v>
      </c>
      <c r="C18" s="22">
        <f>3/6</f>
        <v>0.5</v>
      </c>
      <c r="D18" s="23" t="s">
        <v>127</v>
      </c>
      <c r="E18" s="24">
        <v>0.5</v>
      </c>
      <c r="F18" s="26" t="s">
        <v>128</v>
      </c>
    </row>
    <row r="19" spans="1:6" x14ac:dyDescent="0.25">
      <c r="A19" s="19" t="s">
        <v>166</v>
      </c>
      <c r="B19" s="19" t="s">
        <v>167</v>
      </c>
      <c r="C19" s="27" t="s">
        <v>168</v>
      </c>
      <c r="D19" s="25" t="s">
        <v>168</v>
      </c>
      <c r="E19" s="27" t="s">
        <v>168</v>
      </c>
      <c r="F19" s="25" t="s">
        <v>168</v>
      </c>
    </row>
    <row r="20" spans="1:6" x14ac:dyDescent="0.25">
      <c r="A20" s="19" t="s">
        <v>169</v>
      </c>
      <c r="B20" s="19" t="s">
        <v>170</v>
      </c>
      <c r="C20" s="22">
        <f>2/6</f>
        <v>0.33333333333333331</v>
      </c>
      <c r="D20" s="23" t="s">
        <v>159</v>
      </c>
      <c r="E20" s="24">
        <v>0.67</v>
      </c>
      <c r="F20" s="25" t="s">
        <v>124</v>
      </c>
    </row>
    <row r="21" spans="1:6" x14ac:dyDescent="0.25">
      <c r="A21" s="19" t="s">
        <v>171</v>
      </c>
      <c r="B21" s="19" t="s">
        <v>172</v>
      </c>
      <c r="C21" s="22">
        <f>1/6</f>
        <v>0.16666666666666666</v>
      </c>
      <c r="D21" s="23" t="s">
        <v>140</v>
      </c>
      <c r="E21" s="24">
        <v>0.83</v>
      </c>
      <c r="F21" s="25" t="s">
        <v>141</v>
      </c>
    </row>
    <row r="22" spans="1:6" x14ac:dyDescent="0.25">
      <c r="A22" s="19" t="s">
        <v>173</v>
      </c>
      <c r="B22" s="19" t="s">
        <v>174</v>
      </c>
      <c r="C22" s="22">
        <f>1/6</f>
        <v>0.16666666666666666</v>
      </c>
      <c r="D22" s="23" t="s">
        <v>140</v>
      </c>
      <c r="E22" s="24">
        <v>0.83</v>
      </c>
      <c r="F22" s="25" t="s">
        <v>141</v>
      </c>
    </row>
    <row r="23" spans="1:6" x14ac:dyDescent="0.25">
      <c r="A23" s="19" t="s">
        <v>175</v>
      </c>
      <c r="B23" s="19" t="s">
        <v>176</v>
      </c>
      <c r="C23" s="22">
        <f>4/6</f>
        <v>0.66666666666666663</v>
      </c>
      <c r="D23" s="23" t="s">
        <v>152</v>
      </c>
      <c r="E23" s="24">
        <v>0.33</v>
      </c>
      <c r="F23" s="26" t="s">
        <v>128</v>
      </c>
    </row>
    <row r="24" spans="1:6" x14ac:dyDescent="0.25">
      <c r="A24" s="19" t="s">
        <v>177</v>
      </c>
      <c r="B24" s="19" t="s">
        <v>178</v>
      </c>
      <c r="C24" s="22">
        <f>1/6</f>
        <v>0.16666666666666666</v>
      </c>
      <c r="D24" s="23" t="s">
        <v>140</v>
      </c>
      <c r="E24" s="24">
        <v>0.83</v>
      </c>
      <c r="F24" s="25" t="s">
        <v>141</v>
      </c>
    </row>
    <row r="25" spans="1:6" x14ac:dyDescent="0.25">
      <c r="A25" s="19" t="s">
        <v>179</v>
      </c>
      <c r="B25" s="19" t="s">
        <v>180</v>
      </c>
      <c r="C25" s="22">
        <f>2/6</f>
        <v>0.33333333333333331</v>
      </c>
      <c r="D25" s="23" t="s">
        <v>159</v>
      </c>
      <c r="E25" s="24">
        <v>0.67</v>
      </c>
      <c r="F25" s="25" t="s">
        <v>124</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3957-7571-4D69-87CE-3C042D876821}">
  <dimension ref="A1"/>
  <sheetViews>
    <sheetView workbookViewId="0">
      <selection sqref="A1:XFD1048576"/>
    </sheetView>
  </sheetViews>
  <sheetFormatPr defaultRowHeight="15" x14ac:dyDescent="0.25"/>
  <sheetData/>
  <pageMargins left="0.7" right="0.7" top="0.75" bottom="0.75" header="0.3" footer="0.3"/>
  <drawing r:id="rId1"/>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Education and Outreach</vt:lpstr>
      <vt:lpstr>City Match Tab</vt:lpstr>
      <vt:lpstr>Example Press Release</vt:lpstr>
      <vt:lpstr>Website Summary</vt:lpstr>
      <vt:lpstr>Hot Spots 2025-2026</vt:lpstr>
      <vt:lpstr>Bacteria Trends - Monthly TMDL</vt:lpstr>
      <vt:lpstr>Storm Drain Trends - All sites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cp:lastPrinted>2025-06-04T15:39:29Z</cp:lastPrinted>
  <dcterms:created xsi:type="dcterms:W3CDTF">2025-05-15T19:39:24Z</dcterms:created>
  <dcterms:modified xsi:type="dcterms:W3CDTF">2026-09-26T18:11:15Z</dcterms:modified>
</cp:coreProperties>
</file>