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harts/chart3.xml" ContentType="application/vnd.openxmlformats-officedocument.drawingml.chart+xml"/>
  <Override PartName="/xl/charts/style3.xml" ContentType="application/vnd.ms-office.chartstyle+xml"/>
  <Override PartName="/xl/charts/colors3.xml" ContentType="application/vnd.ms-office.chartcolorstyle+xml"/>
  <Override PartName="/xl/charts/chart4.xml" ContentType="application/vnd.openxmlformats-officedocument.drawingml.chart+xml"/>
  <Override PartName="/xl/charts/style4.xml" ContentType="application/vnd.ms-office.chartstyle+xml"/>
  <Override PartName="/xl/charts/colors4.xml" ContentType="application/vnd.ms-office.chartcolorstyle+xml"/>
  <Override PartName="/xl/charts/chart5.xml" ContentType="application/vnd.openxmlformats-officedocument.drawingml.chart+xml"/>
  <Override PartName="/xl/charts/style5.xml" ContentType="application/vnd.ms-office.chartstyle+xml"/>
  <Override PartName="/xl/charts/colors5.xml" ContentType="application/vnd.ms-office.chartcolorstyle+xml"/>
  <Override PartName="/xl/charts/chart6.xml" ContentType="application/vnd.openxmlformats-officedocument.drawingml.chart+xml"/>
  <Override PartName="/xl/charts/style6.xml" ContentType="application/vnd.ms-office.chartstyle+xml"/>
  <Override PartName="/xl/charts/colors6.xml" ContentType="application/vnd.ms-office.chartcolorstyle+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defaultThemeVersion="202300"/>
  <mc:AlternateContent xmlns:mc="http://schemas.openxmlformats.org/markup-compatibility/2006">
    <mc:Choice Requires="x15">
      <x15ac:absPath xmlns:x15ac="http://schemas.microsoft.com/office/spreadsheetml/2010/11/ac" url="E:\TMDL\2025-2026 Reports\"/>
    </mc:Choice>
  </mc:AlternateContent>
  <xr:revisionPtr revIDLastSave="0" documentId="13_ncr:1_{C3AE6274-E02A-4091-B47C-B2147B075889}" xr6:coauthVersionLast="47" xr6:coauthVersionMax="47" xr10:uidLastSave="{00000000-0000-0000-0000-000000000000}"/>
  <bookViews>
    <workbookView xWindow="28680" yWindow="-120" windowWidth="29040" windowHeight="15720" xr2:uid="{C0D8F29B-8389-4463-B76F-BF8774DFE7C3}"/>
  </bookViews>
  <sheets>
    <sheet name="Bacteria" sheetId="1" r:id="rId1"/>
    <sheet name="City Match Tab" sheetId="4" r:id="rId2"/>
    <sheet name="Hot Spots 2025-2026" sheetId="5" r:id="rId3"/>
    <sheet name="Bacteria Trends - Monthly TMDL" sheetId="6" r:id="rId4"/>
    <sheet name="Storm Drain Trends - All sites" sheetId="7" r:id="rId5"/>
  </sheets>
  <externalReferences>
    <externalReference r:id="rId6"/>
  </externalReferences>
  <calcPr calcId="191029"/>
  <fileRecoveryPr repairLoad="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25" i="6" l="1"/>
  <c r="C24" i="6"/>
  <c r="C23" i="6"/>
  <c r="C22" i="6"/>
  <c r="C21" i="6"/>
  <c r="C20" i="6"/>
  <c r="C18" i="6"/>
  <c r="C17" i="6"/>
  <c r="C16" i="6"/>
  <c r="C15" i="6"/>
  <c r="C14" i="6"/>
  <c r="C13" i="6"/>
  <c r="C12" i="6"/>
  <c r="C11" i="6"/>
  <c r="C10" i="6"/>
  <c r="C9" i="6"/>
  <c r="C8" i="6"/>
  <c r="C7" i="6"/>
  <c r="C6" i="6"/>
  <c r="C5" i="6"/>
  <c r="C4" i="6"/>
  <c r="C3" i="6"/>
  <c r="F20" i="4" l="1"/>
  <c r="G20" i="4"/>
  <c r="H20" i="4"/>
  <c r="I20" i="4"/>
  <c r="J20" i="4"/>
  <c r="K20" i="4"/>
  <c r="L20" i="4"/>
  <c r="M20" i="4"/>
  <c r="N20" i="4"/>
  <c r="O20" i="4"/>
  <c r="P20" i="4"/>
  <c r="Q20" i="4"/>
  <c r="R20" i="4"/>
  <c r="E20" i="4"/>
  <c r="T7" i="4"/>
  <c r="T8" i="4"/>
  <c r="T9" i="4"/>
  <c r="T10" i="4"/>
  <c r="T11" i="4"/>
  <c r="T12" i="4"/>
  <c r="T13" i="4"/>
  <c r="T14" i="4"/>
  <c r="T15" i="4"/>
  <c r="T16" i="4"/>
  <c r="T17" i="4"/>
  <c r="T18" i="4"/>
  <c r="T6" i="4"/>
  <c r="T20" i="4" l="1"/>
</calcChain>
</file>

<file path=xl/sharedStrings.xml><?xml version="1.0" encoding="utf-8"?>
<sst xmlns="http://schemas.openxmlformats.org/spreadsheetml/2006/main" count="294" uniqueCount="213">
  <si>
    <t>Source</t>
  </si>
  <si>
    <t>What source of this pollutant is being addressed?</t>
  </si>
  <si>
    <t>Strategy</t>
  </si>
  <si>
    <t>What is being done or what will be done to reduce or control pollution from the source?</t>
  </si>
  <si>
    <t>How</t>
  </si>
  <si>
    <t>Specifically, how will this be done?</t>
  </si>
  <si>
    <t>Fiscal Analysis</t>
  </si>
  <si>
    <t>Measure</t>
  </si>
  <si>
    <t>How will successful implementation or completion of this strategy be measured?</t>
  </si>
  <si>
    <t>Timeline</t>
  </si>
  <si>
    <t>When will the strategy be completed?</t>
  </si>
  <si>
    <t>Milestone</t>
  </si>
  <si>
    <t>What intermediate goals will be achieved and when? How to know progress is being made?</t>
  </si>
  <si>
    <t>Annual Status Update</t>
  </si>
  <si>
    <t xml:space="preserve">Briefly report on actions taken to meet this measure and achieve this milestone  </t>
  </si>
  <si>
    <t>Fecal sources from pets and wildlife.</t>
  </si>
  <si>
    <t xml:space="preserve">Continue to provide pet waste bags for dog owners at local parks/public areas for owners to pick up after their pets. </t>
  </si>
  <si>
    <t>Staff Time</t>
  </si>
  <si>
    <t>Ongoing</t>
  </si>
  <si>
    <t>Ongoing as development occurs.</t>
  </si>
  <si>
    <t>Staff time</t>
  </si>
  <si>
    <t>Illegal dumping  and illicit discharge</t>
  </si>
  <si>
    <t>Continue to require erosion and sediment control at construction sites</t>
  </si>
  <si>
    <t>No visible sediment discharges from construction sites.  Enforce construction erosion control permits if applicable</t>
  </si>
  <si>
    <t>Continue to Identify and eliminate failing on-site sewage disposal systems.</t>
  </si>
  <si>
    <t>Notify DEQ of failing septic systems when found</t>
  </si>
  <si>
    <t xml:space="preserve">Keep a written record of referrals. </t>
  </si>
  <si>
    <t>New Approaches and Projects</t>
  </si>
  <si>
    <t xml:space="preserve">New approaches will be in response to new technology, innovations or adaptive management.   Can include attending trainings or workshops.   </t>
  </si>
  <si>
    <t>Annually, as appropriate</t>
  </si>
  <si>
    <t>Staff time, Stormwater fees, grant funds as applicable.</t>
  </si>
  <si>
    <t>Program implemented over extended period</t>
  </si>
  <si>
    <t>Year 2: July 2026-June 2027</t>
  </si>
  <si>
    <t>Year 3: July 2027-June 2028</t>
  </si>
  <si>
    <t>Year 4: July 2028-June 2029</t>
  </si>
  <si>
    <t>Year 5: July 2029-June 2030</t>
  </si>
  <si>
    <t>Reduce runoff volume.                                                                                                                                                                                       Post Construction</t>
  </si>
  <si>
    <t>Staff Time, Project Funding (utility fees &amp; grants as applicable)</t>
  </si>
  <si>
    <t>Track number of rain garden workshops held, number of downspouts disconnected, rain gardens constructed</t>
  </si>
  <si>
    <t>Ongoing once the program is established.</t>
  </si>
  <si>
    <t>Track number of stations maintained and bags ordered.  Any new stations will be added to existing inventories and maps.</t>
  </si>
  <si>
    <t>Ongoing (annually)</t>
  </si>
  <si>
    <t>Track any features installed, detailing the size and treatment expectations as designed.</t>
  </si>
  <si>
    <t xml:space="preserve">Continue to implement Illicit Discharge Detection Elimination Program and enforce illegal dumping regulations (MS4s). </t>
  </si>
  <si>
    <t>Continue illicit discharge monitoring (hot spot and storm drain) part of the RVCOG Monitoring program.</t>
  </si>
  <si>
    <t>Lead by Example - Municipal Operations</t>
  </si>
  <si>
    <t>Illicit Discharge - Erosion Prevention and Sediment Control</t>
  </si>
  <si>
    <t>Illicit Discharge - Septic Systems</t>
  </si>
  <si>
    <t>Staff time, RVCOG</t>
  </si>
  <si>
    <t>Staff Time, RVCOG</t>
  </si>
  <si>
    <t>Education and Outreach</t>
  </si>
  <si>
    <t>TMDL Reporting</t>
  </si>
  <si>
    <t>Year 2: July 2026-June 2028</t>
  </si>
  <si>
    <t>Year 3: July 2027-June 2029</t>
  </si>
  <si>
    <t>Year 4: July 2028-June 2030</t>
  </si>
  <si>
    <t>Year 5: July 2029-June 2031</t>
  </si>
  <si>
    <t>As part of the regional monitoring program, RVCOG staff respond to and investigate the potential sources of illicit discharge as discovered by the monitoring program.  In addition, we also investigate concerns reported to us by the public, DMAs, partners, and agencies.  We also conduct monitoring on storm drains throughout the watershed 3 times during the implementation year.  Visual inspections occur as part of the site visit and the RM will document the inspections once per implementation year using Survey 1-2-3.</t>
  </si>
  <si>
    <t>Report on illicit discharge and hot spot follow-up on an annual basis.  Document concerns as appropriate using the hot spot monitoring forms.  Annual report generated by RVCOG for regional activity.  Hot Spot map updated as new reports are submitted.  Data summary of all monitoring included in the annual report and links to the survey form for the storm drain inspections.</t>
  </si>
  <si>
    <t xml:space="preserve">Regional </t>
  </si>
  <si>
    <t xml:space="preserve">Regional sources - Effectiveness Monitoring </t>
  </si>
  <si>
    <t>Staff time,  Project Funding Work with RVCOG (SW Utility Fees, grants as applicable).</t>
  </si>
  <si>
    <t>Implement WQ BMPs identified in the DMAs Stormwater Master Plan as funds are available.</t>
  </si>
  <si>
    <r>
      <t xml:space="preserve">Bacteria </t>
    </r>
    <r>
      <rPr>
        <b/>
        <i/>
        <sz val="12"/>
        <color theme="1"/>
        <rFont val="Aptos Narrow"/>
        <family val="2"/>
      </rPr>
      <t>(also addresses pH, Dissolved Oxygen, Nutrients)</t>
    </r>
  </si>
  <si>
    <r>
      <t>Who will implement</t>
    </r>
    <r>
      <rPr>
        <sz val="12"/>
        <color rgb="FF000000"/>
        <rFont val="Aptos Narrow"/>
        <family val="2"/>
      </rPr>
      <t>?</t>
    </r>
  </si>
  <si>
    <r>
      <t xml:space="preserve">Ongoing inspections, employee trainings, and continued implementation of good housekeeping </t>
    </r>
    <r>
      <rPr>
        <strike/>
        <sz val="12"/>
        <color theme="1"/>
        <rFont val="Aptos Narrow"/>
        <family val="2"/>
      </rPr>
      <t xml:space="preserve"> </t>
    </r>
    <r>
      <rPr>
        <sz val="12"/>
        <color theme="1"/>
        <rFont val="Aptos Narrow"/>
        <family val="2"/>
      </rPr>
      <t xml:space="preserve">stormwater management practices. </t>
    </r>
  </si>
  <si>
    <t>Monitor and maintain awareness of bacteria  levels in the Bear Creek watershed by monitoring creek sites and storm drains.</t>
  </si>
  <si>
    <t>Urban Runoff - the City is not an MS4, but will implement the following as time and funding allow.</t>
  </si>
  <si>
    <t xml:space="preserve">Provide pet waste bags and trash cans for pet owners at local parks and public areas for owners to pick up after their pets.  </t>
  </si>
  <si>
    <t xml:space="preserve">Incorporate low impact development, green infrastructure approaches into capital improvements, development and redevelopment projects to reduce impervious areas and infiltrate runoff.  </t>
  </si>
  <si>
    <r>
      <t>Encourage  residential downspout disconnection,</t>
    </r>
    <r>
      <rPr>
        <strike/>
        <sz val="12"/>
        <color theme="1"/>
        <rFont val="Aptos Narrow"/>
        <family val="2"/>
      </rPr>
      <t xml:space="preserve"> </t>
    </r>
    <r>
      <rPr>
        <sz val="12"/>
        <color theme="1"/>
        <rFont val="Aptos Narrow"/>
        <family val="2"/>
      </rPr>
      <t xml:space="preserve"> rain gardens.  Provide </t>
    </r>
    <r>
      <rPr>
        <strike/>
        <sz val="12"/>
        <color theme="1"/>
        <rFont val="Aptos Narrow"/>
        <family val="2"/>
      </rPr>
      <t xml:space="preserve">  </t>
    </r>
    <r>
      <rPr>
        <sz val="12"/>
        <color theme="1"/>
        <rFont val="Aptos Narrow"/>
        <family val="2"/>
      </rPr>
      <t xml:space="preserve">hands-on education activities through DMA channels, with partners, and </t>
    </r>
    <r>
      <rPr>
        <sz val="12"/>
        <rFont val="Aptos Narrow"/>
        <family val="2"/>
      </rPr>
      <t>RVCOG through the Stream Smart Program.</t>
    </r>
  </si>
  <si>
    <r>
      <rPr>
        <sz val="12"/>
        <rFont val="Aptos Narrow"/>
        <family val="2"/>
      </rPr>
      <t>Summary in annual report.</t>
    </r>
    <r>
      <rPr>
        <b/>
        <i/>
        <sz val="12"/>
        <color theme="3" tint="0.249977111117893"/>
        <rFont val="Aptos Narrow"/>
        <family val="2"/>
      </rPr>
      <t xml:space="preserve">  </t>
    </r>
    <r>
      <rPr>
        <sz val="12"/>
        <rFont val="Aptos Narrow"/>
        <family val="2"/>
      </rPr>
      <t xml:space="preserve">Data submitted to regional manager (RM) will be summarized in the regional report.  In addition, data provided in an ESRI or Google Earth Format will be added to the TMDL tracking maps on ArcGIS. </t>
    </r>
  </si>
  <si>
    <r>
      <t xml:space="preserve">This strategy is dependent on funding availability for funding designs and construction of capital improvements, as well as private investment in new and redevelopment projects.  Report and map features installed and maintained. </t>
    </r>
    <r>
      <rPr>
        <sz val="12"/>
        <rFont val="Aptos Narrow"/>
        <family val="2"/>
      </rPr>
      <t>As requested, RM can pursue funding for project implementation.  In addition, RM will map and track as needed including using forms designed in Survey 123 designed for tracking these features.  Annual reports will summarize activity and provide links to relevant maps and spreadsheets.</t>
    </r>
  </si>
  <si>
    <r>
      <t xml:space="preserve">Number of projects: number of downspouts disconnected, rain gardens constructed.  </t>
    </r>
    <r>
      <rPr>
        <sz val="12"/>
        <rFont val="Aptos Narrow"/>
        <family val="2"/>
      </rPr>
      <t>Information on rain gardens, downspout disconnects, and other measures will be added to and/or updated on the Stream Smart website.  In addition, Stream Smart will host workshops as requested and promote events through the Stream Smart website and social media platforms.  The program ties directly to the stormwater pledge program which will be promoted at events.  Information will also be tie to the stormwater pages on the RVCOG website.  RM will report on annual regional activities.</t>
    </r>
  </si>
  <si>
    <t xml:space="preserve">Report on BMPs implemented and any impediments.  </t>
  </si>
  <si>
    <r>
      <t xml:space="preserve">Maintain Stormwater Management Practices </t>
    </r>
    <r>
      <rPr>
        <strike/>
        <sz val="12"/>
        <color theme="1"/>
        <rFont val="Aptos Narrow"/>
        <family val="2"/>
      </rPr>
      <t xml:space="preserve"> </t>
    </r>
    <r>
      <rPr>
        <sz val="12"/>
        <color theme="1"/>
        <rFont val="Aptos Narrow"/>
        <family val="2"/>
      </rPr>
      <t xml:space="preserve">including:  Good Housekeeping, fleet maintenance, eco biz, proper material storage sediment controls, street sweeping to prevent pollution to the maximum extent practicable. </t>
    </r>
  </si>
  <si>
    <t xml:space="preserve">Annual update on actions taken.  </t>
  </si>
  <si>
    <r>
      <t xml:space="preserve">Review and refine illicit discharge and hot spot water sampling program as needed.  </t>
    </r>
    <r>
      <rPr>
        <sz val="12"/>
        <rFont val="Aptos Narrow"/>
        <family val="2"/>
      </rPr>
      <t>RM will continue the storm drain and hot spot monitoring program that is part of the TMDL monitoring program.</t>
    </r>
  </si>
  <si>
    <t>The City will continue to work with RVCOG on the regional program. Additional staff time to follow up on concerns within the City.</t>
  </si>
  <si>
    <t xml:space="preserve">Inspect city sewers to ensure no cross connections.  Report any dumping or discharges to surface waters to DEQ.  </t>
  </si>
  <si>
    <t xml:space="preserve">Update on the number investigations and any enforcement actions taken.  </t>
  </si>
  <si>
    <t xml:space="preserve">Continue to investigate illicit discharges on an annual basis and follow up per City Code.  </t>
  </si>
  <si>
    <t xml:space="preserve">Summarize actions. </t>
  </si>
  <si>
    <t xml:space="preserve">Continue ongoing inspection of projects (planning) per City programs.  </t>
  </si>
  <si>
    <r>
      <t xml:space="preserve">Septic systems identified and eliminated. </t>
    </r>
    <r>
      <rPr>
        <sz val="12"/>
        <color theme="3" tint="0.249977111117893"/>
        <rFont val="Aptos Narrow"/>
        <family val="2"/>
      </rPr>
      <t xml:space="preserve"> </t>
    </r>
    <r>
      <rPr>
        <sz val="12"/>
        <rFont val="Aptos Narrow"/>
        <family val="2"/>
      </rPr>
      <t xml:space="preserve">Any calls received regarding septic concerns will be logged, followed up on as appropriate, and reported to DEQ.  In addition, monitoring results (bacteria) will also be reviewed periodically to identify areas of high bacteria levels.   </t>
    </r>
  </si>
  <si>
    <t>Annual completion of monthly sampling and analysis for creek sites and storm drains three times during the implementation year within City limits as part of the regional monitoring program.</t>
  </si>
  <si>
    <r>
      <t xml:space="preserve">Monitor Creek temperatures.  City will work with the </t>
    </r>
    <r>
      <rPr>
        <sz val="12"/>
        <rFont val="Aptos Narrow"/>
        <family val="2"/>
      </rPr>
      <t>RM to continue conducting the water quality monitoring program.</t>
    </r>
  </si>
  <si>
    <t>RVCOG, Staff time for any additional sampling outside of the monitoring program</t>
  </si>
  <si>
    <r>
      <t xml:space="preserve">Explore new projects and program innovations to meet the goals of the Bacteria TMDL. </t>
    </r>
    <r>
      <rPr>
        <b/>
        <i/>
        <sz val="12"/>
        <color theme="3" tint="0.249977111117893"/>
        <rFont val="Aptos Narrow"/>
        <family val="2"/>
      </rPr>
      <t xml:space="preserve"> </t>
    </r>
    <r>
      <rPr>
        <sz val="12"/>
        <rFont val="Aptos Narrow"/>
        <family val="2"/>
      </rPr>
      <t>The RM  will work with DMAs to explore new topics at TMDL meetings, offer workshops, trainings, and other actions to meet the goals of the TMDL program.</t>
    </r>
  </si>
  <si>
    <r>
      <t>New approaches will be identified with success indicators determined.  Report on trainings and workshops attended.</t>
    </r>
    <r>
      <rPr>
        <sz val="12"/>
        <rFont val="Aptos Narrow"/>
        <family val="2"/>
      </rPr>
      <t xml:space="preserve"> The RM (RVCOG) will work with DMAs to bring new topics to TMDL meetings, offer workshops, trainings, and other actions to meet the goals of the bacteria TMDL.</t>
    </r>
  </si>
  <si>
    <t>Month</t>
  </si>
  <si>
    <t>Activity</t>
  </si>
  <si>
    <t>July</t>
  </si>
  <si>
    <t>August</t>
  </si>
  <si>
    <t>September</t>
  </si>
  <si>
    <t>October</t>
  </si>
  <si>
    <t>November</t>
  </si>
  <si>
    <t>December</t>
  </si>
  <si>
    <t>January</t>
  </si>
  <si>
    <t>February</t>
  </si>
  <si>
    <t>March</t>
  </si>
  <si>
    <t>April</t>
  </si>
  <si>
    <t>May</t>
  </si>
  <si>
    <t>June</t>
  </si>
  <si>
    <t>Technical Assistance</t>
  </si>
  <si>
    <t>Sample Collection</t>
  </si>
  <si>
    <t>Street Sweeping</t>
  </si>
  <si>
    <t>Cleaning Storm Drains, Culverts, Catch Basin</t>
  </si>
  <si>
    <t>Installing/Replacing Culverts</t>
  </si>
  <si>
    <t>Ditch Cleaning</t>
  </si>
  <si>
    <t>Creek Cleaning</t>
  </si>
  <si>
    <t>Cleaning Silt Traps</t>
  </si>
  <si>
    <t>Blackberry Brush Removal</t>
  </si>
  <si>
    <t>Parking Lot Grading</t>
  </si>
  <si>
    <t>Foret Park Volunteers</t>
  </si>
  <si>
    <t>RVSS Labor/ Equipment</t>
  </si>
  <si>
    <t>Cost</t>
  </si>
  <si>
    <t>Totals</t>
  </si>
  <si>
    <t>Summary Information</t>
  </si>
  <si>
    <t>General Statistics</t>
  </si>
  <si>
    <t>Date</t>
  </si>
  <si>
    <t>Event/Activity</t>
  </si>
  <si>
    <t>Description</t>
  </si>
  <si>
    <t>Hot Spot - Elk Creek Campground</t>
  </si>
  <si>
    <t>Caller stated that a large group of people swam in Elk Creek and then displayed vomiting and diarrhea. Jackson County Public Health was informed and reached out to the caller. This incident was deemed unrelated to the water quality in Elk Creek and rather norovirus.</t>
  </si>
  <si>
    <t>Hot Spot - Wagner Creek E. coli &amp; eDNA Sampling</t>
  </si>
  <si>
    <t>Concern from Rogue River Keeper regarding high bacteria levels recorded in Wagner Creek above City limits.  Reports led to discussion with RRK, RVSS, DEQ, ODA, and Jackson SWCD.  Resolution was to conduct sampling of EDNA and bacteria on the creek and investigate the underlying cause. The TMDL "hot spot" program supported the sample collection and bacteria anaylsis, RVSS paid for the eDNA analysis, and Jackson SWCD provided materials.</t>
  </si>
  <si>
    <t>Hot Spot - Talent - Garbage/Graywater Dumping</t>
  </si>
  <si>
    <t>Hot Spot - Skunk Creek (Grants Pass)</t>
  </si>
  <si>
    <t>While out on the Stream Smart Adopt-A-Street section picking up trash, soap suds were observed in the water of Skunk Creek (11/15/25). On 11/17/25, RVCOG notified City of Grants Pass Public Works. City of GP said they would investigate, although this is a longstanding issue that they haven't been able to track down.</t>
  </si>
  <si>
    <t>eDNA Meeting - Wagner Creek</t>
  </si>
  <si>
    <t>Post sampling meeting to discuss results and next steps.</t>
  </si>
  <si>
    <t>eDNA Meeting (Wagner Creek)</t>
  </si>
  <si>
    <t>Hot Spot - White City</t>
  </si>
  <si>
    <t>Turbid brown/yellowish discharge noted in a sgtorm drain in White City off Pacific Avenue near Carestream as part of the Stormwater Patrol.  Contacted RVSS and MWC.  RVSS investigated and found it was the result of gold minimg being done in a parking lot.  High pressure water was being used to wash river rock.  Mining activity ceased after visit from RVSS and no further activity has been noted on monthly stormwater patrols to date.</t>
  </si>
  <si>
    <t>RM received a call regarding a garbage and graywater dumping onto the Bear Creek Greenway from the trailer park near the Talent Truck Stop. Amie was out on the TMDL Run and investigated. Photos were taken and this was then reported to DEQ and RVSS. Bill followed up with the complainant.</t>
  </si>
  <si>
    <t>Year 1: July 2025-June 2026- In 2025-2026, 5 hot spots were followed up and documented by the RM (see hot spot tab).  None of the hot spots were in Jacksonville.</t>
  </si>
  <si>
    <t>Summer Exceedance: May 1 - October 31</t>
  </si>
  <si>
    <t>Site #</t>
  </si>
  <si>
    <t>Location</t>
  </si>
  <si>
    <r>
      <rPr>
        <i/>
        <sz val="11"/>
        <color theme="1"/>
        <rFont val="Aptos Narrow"/>
        <family val="2"/>
        <scheme val="minor"/>
      </rPr>
      <t xml:space="preserve">E. coli </t>
    </r>
    <r>
      <rPr>
        <sz val="11"/>
        <color theme="1"/>
        <rFont val="Aptos Narrow"/>
        <family val="2"/>
        <scheme val="minor"/>
      </rPr>
      <t>Exceedance at Standard (406 MPN)</t>
    </r>
  </si>
  <si>
    <t>Count</t>
  </si>
  <si>
    <t>WQ %</t>
  </si>
  <si>
    <t>WQ Grade</t>
  </si>
  <si>
    <t>E1</t>
  </si>
  <si>
    <t>Walker Ck. @ Belle Fiore</t>
  </si>
  <si>
    <t>2/5</t>
  </si>
  <si>
    <t>D</t>
  </si>
  <si>
    <t>E3</t>
  </si>
  <si>
    <t>Neil Ck. @ Dead Indian Memorial</t>
  </si>
  <si>
    <t>3/6</t>
  </si>
  <si>
    <t>F</t>
  </si>
  <si>
    <t>E4</t>
  </si>
  <si>
    <t>Ashland Ck. @ Granite St.</t>
  </si>
  <si>
    <t>0/2</t>
  </si>
  <si>
    <t>A</t>
  </si>
  <si>
    <t>E5</t>
  </si>
  <si>
    <t>Ashland Ck. below STP</t>
  </si>
  <si>
    <t>E6</t>
  </si>
  <si>
    <t>TID Canal @ Eagle Mill Rd.</t>
  </si>
  <si>
    <t>0/4</t>
  </si>
  <si>
    <t>E7</t>
  </si>
  <si>
    <t>Bear Ck. @ S. Valley View Rd.</t>
  </si>
  <si>
    <t>1/6</t>
  </si>
  <si>
    <t>B</t>
  </si>
  <si>
    <t>E8</t>
  </si>
  <si>
    <t>Bear Ck. @ Greenway (S. Talent)</t>
  </si>
  <si>
    <t>1/3</t>
  </si>
  <si>
    <t>E9</t>
  </si>
  <si>
    <t>Bear Ck. @ Lynn Newbry Park</t>
  </si>
  <si>
    <t>E10</t>
  </si>
  <si>
    <t>MID Diversion @ Suncrest Rd.</t>
  </si>
  <si>
    <t>3/5</t>
  </si>
  <si>
    <t>E11</t>
  </si>
  <si>
    <t>Bear Ck. @ B. H. Park (Phoenix)</t>
  </si>
  <si>
    <t>4/6</t>
  </si>
  <si>
    <t>E12</t>
  </si>
  <si>
    <t>Bear Ck. @ Fern Valley Rd.</t>
  </si>
  <si>
    <t>E13</t>
  </si>
  <si>
    <t>Bear Ck. @ JNC (S. Medford)</t>
  </si>
  <si>
    <t>E14</t>
  </si>
  <si>
    <t>Bear Ck. @ 9th St. (Medford)</t>
  </si>
  <si>
    <t>2/6</t>
  </si>
  <si>
    <t>E15</t>
  </si>
  <si>
    <t>Bear Ck. @ Table Rock Rd.</t>
  </si>
  <si>
    <t>E16</t>
  </si>
  <si>
    <t>Griffin Ck. @ Beall Ln.</t>
  </si>
  <si>
    <t>E17</t>
  </si>
  <si>
    <t>Jackson Ck. @ Beall Ln.</t>
  </si>
  <si>
    <t>E18</t>
  </si>
  <si>
    <t>Jackson Ck. @ Jacksonville</t>
  </si>
  <si>
    <t>-</t>
  </si>
  <si>
    <t>E19</t>
  </si>
  <si>
    <t>Jackson Ck. @ W. Ross Ln.</t>
  </si>
  <si>
    <t>E20</t>
  </si>
  <si>
    <t>Bear Ck. @ Pine St. (CP)</t>
  </si>
  <si>
    <t>E22</t>
  </si>
  <si>
    <t>Griffin Ck. @ I-5</t>
  </si>
  <si>
    <t>E23</t>
  </si>
  <si>
    <t>Jackson Ck. @ Blackwell Rd.</t>
  </si>
  <si>
    <t>E24</t>
  </si>
  <si>
    <t>Bear Ck. @ Kirtland Rd.</t>
  </si>
  <si>
    <t>E25</t>
  </si>
  <si>
    <t>Bear Ck. @ Upton Creekside (CP)</t>
  </si>
  <si>
    <t>Year 1: July 2025-June 2026 - The City is not a designated MS4.  The City works with regional partners (DEQ, RVCOG, RVSS) if there are concerns with erosion and water quality.</t>
  </si>
  <si>
    <t>Year 1: July 2025-June 2026 - In 2025-2026, the City purchased 40 cases of bags (2,000 bags per case) for the stations located throughout the City at a cost of $2/239.20.  No new stations were added or planned to be added in the near future.</t>
  </si>
  <si>
    <t xml:space="preserve">Year 1: July 2025-June 2026 -  The Regional Manager (RM) electronic survey form is available to inventory and map features (https://arcg.is/1zbb5e) that was created for regional use and will inventory DMAs as requested. Most annual work is completed under local Phase II programs and included in their annual MS4 reports.  Any tracking and/or other information collected by the RM is included in the annual reports and added to these forms.  In addition, online maps show up to date tracking (https://rvcog.maps.arcgis.com/apps/mapviewer/index.html?webmap=018eec42042b4216b7812956b974593f).  No sites were inventoried by the RM in 2025-2026.  Jacksonville does not currently have an MS4 program, but will track installation of any low impact development features. </t>
  </si>
  <si>
    <t>Year 1: July 2025-June 2026 - The City partners with the RM and regional partners on the Stream Smart Program.  Stormwater content is included on the Stream Smart website (including the Rain Garden Guide) and social media campaigns.  In addition, the RM coordinates with the Regional Stormwater Advisory Team (SWAT), the Statewide Clean Rivers Coalition (CRC), and other partners to expand the reach of the outreach and educational programs.  The Stream Smart events page also includes any available trainings.  No disconnects, rain gardens, or workshops were hosted during the implementation year.</t>
  </si>
  <si>
    <t>Year 1: July 2025-June 2026 - No grant funds for implementation of Stormwater BMPS were pursued by the RM during the implementation year.  Jackson SWCD does have a stormwater rebate program which could be used to fund smaller scale BMPs and was promoted as an option for the region.  The RM will work with the DMAs as requested to evaluate potential funding for BMP implementation and apply for funding.  Jacksonville is not a designated MS4, but does conduct stormwater related activities annually (staff, volunteers, or contracts with RVSS)  including street sweeping and maintaining the storm drain system (street sweeping, ditch cleaning, creek cleaning, and storm drain cleaning).  Details on the activities and cost ($82,951.47) can be found in the City Match Tab.</t>
  </si>
  <si>
    <t xml:space="preserve">Year 1: July 2025-June 2026 - No septic systems were identified and no calls were received.  In reviewing the monitoring data, Jackson Creek in Jacksonville was dry through the summer season and no high readings were recorded.  Storm drains had higher readings during the first flush, but the levels were below 406 during the wet and dry weather runs.  Bacteria trends can be found in the Bacteria Trends Tab and all monitoring data for streams and storm drains in the region can be found on the City Water Quality Page (https://rvcog.org/jacksonville-water-quality-page/). </t>
  </si>
  <si>
    <t>Year 1: July 2025-June 2026 -Completed.  RM conducts storm drain monitoring three times during the implementation year to look at the impact of TMDL parameters during dry conditions, a flushing event, and a large storm event.  Two drains are located in Jacksonville.  Additionally, the RM conducts monthly sampling on streams throughout the Bear Creek Watershed including Jackson Creek in and around Jacksonville and Griffin Creek outside of City Limits.  The Bacteria trend tab has a data summary for the TMDL stations.  During the reporting year, there was no flow from Jackson Creek in Jacksonville and not bacteria samples taken.  Overall storm drain trends are summarized in the storm drain tab.</t>
  </si>
  <si>
    <t xml:space="preserve">Year 1: July 2025-June 2026 - In 2025 and 2026, the RM, DMAs, and regional partners evaluated the use of eDNA to evaluate underlying causes of bacteria concerns.  Information on the technology was presented at TMDL meetings, at hot spot meetings, and was used on Wagner Creek to evaluate the underlying causes of a "hot spot".  </t>
  </si>
  <si>
    <t xml:space="preserve">Year 1: July 2025-June 2026 - The City performs street sweeping monthly and contracts RVSS to perform additional maintenance activities.  In 2025 and 2026, the City spent $8,208.00 on Street Sweeping (personnel costs) and $1,203.00 on contracted services to RVSS.  See City Match Tab for the breakdown.  </t>
  </si>
  <si>
    <t>Year 1: July 2025-June 2026 - As part of the annual TMDL program, the RM serves as a point of contact for water quality concerns and also investigates specific concerns on a limited basis.  Investigations include additional sampling, tracking of the source, documentation, and reporting to the appropriate agencies based on the nature of the concern.   Additionally, the City responds to reported concerns in City Limits and forwards concerns onto OERS, DEQ, the RM, or others as appropriate.  Storm drain survey form link (https://arcg.is/W0juzhttps://arcg.is/W0juz) and survey data ( https://arcg.is/1LTSKW0).  Two storm drains are monitored in Jacksonville (4th and Pine at Doc Griffin Park and at the inlet to Jackson Creek near Blackstone Alley).  Storm drain data is included in the Storm Drain Tab.</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</si>
</sst>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1"/>
      <color theme="1"/>
      <name val="Aptos Narrow"/>
      <family val="2"/>
      <scheme val="minor"/>
    </font>
    <font>
      <sz val="8"/>
      <name val="Aptos Narrow"/>
      <family val="2"/>
      <scheme val="minor"/>
    </font>
    <font>
      <b/>
      <sz val="12"/>
      <color theme="1"/>
      <name val="Aptos Narrow"/>
      <family val="2"/>
    </font>
    <font>
      <b/>
      <i/>
      <sz val="12"/>
      <color theme="1"/>
      <name val="Aptos Narrow"/>
      <family val="2"/>
    </font>
    <font>
      <sz val="12"/>
      <color theme="1"/>
      <name val="Aptos Narrow"/>
      <family val="2"/>
    </font>
    <font>
      <b/>
      <sz val="12"/>
      <color rgb="FF000000"/>
      <name val="Aptos Narrow"/>
      <family val="2"/>
    </font>
    <font>
      <i/>
      <sz val="12"/>
      <color rgb="FF000000"/>
      <name val="Aptos Narrow"/>
      <family val="2"/>
    </font>
    <font>
      <sz val="12"/>
      <color rgb="FF000000"/>
      <name val="Aptos Narrow"/>
      <family val="2"/>
    </font>
    <font>
      <b/>
      <i/>
      <sz val="12"/>
      <color theme="3" tint="0.249977111117893"/>
      <name val="Aptos Narrow"/>
      <family val="2"/>
    </font>
    <font>
      <sz val="12"/>
      <name val="Aptos Narrow"/>
      <family val="2"/>
    </font>
    <font>
      <strike/>
      <sz val="12"/>
      <color theme="1"/>
      <name val="Aptos Narrow"/>
      <family val="2"/>
    </font>
    <font>
      <sz val="12"/>
      <color theme="3" tint="0.249977111117893"/>
      <name val="Aptos Narrow"/>
      <family val="2"/>
    </font>
    <font>
      <b/>
      <sz val="11"/>
      <color theme="1"/>
      <name val="Aptos Narrow"/>
      <family val="2"/>
      <scheme val="minor"/>
    </font>
    <font>
      <b/>
      <sz val="14"/>
      <color theme="1"/>
      <name val="Times New Roman"/>
      <family val="1"/>
    </font>
    <font>
      <b/>
      <sz val="12"/>
      <color theme="1"/>
      <name val="Times New Roman"/>
      <family val="1"/>
    </font>
    <font>
      <b/>
      <i/>
      <sz val="12"/>
      <color theme="1"/>
      <name val="Times New Roman"/>
      <family val="1"/>
    </font>
    <font>
      <b/>
      <i/>
      <sz val="11"/>
      <color theme="1"/>
      <name val="Times New Roman"/>
      <family val="1"/>
    </font>
    <font>
      <i/>
      <sz val="11"/>
      <color theme="1"/>
      <name val="Aptos Narrow"/>
      <family val="2"/>
      <scheme val="minor"/>
    </font>
    <font>
      <b/>
      <sz val="11"/>
      <name val="Aptos Narrow"/>
      <family val="2"/>
      <scheme val="minor"/>
    </font>
    <font>
      <sz val="11"/>
      <name val="Aptos Narrow"/>
      <family val="2"/>
      <scheme val="minor"/>
    </font>
    <font>
      <b/>
      <sz val="11"/>
      <color rgb="FFFF0000"/>
      <name val="Aptos Narrow"/>
      <family val="2"/>
      <scheme val="minor"/>
    </font>
  </fonts>
  <fills count="7">
    <fill>
      <patternFill patternType="none"/>
    </fill>
    <fill>
      <patternFill patternType="gray125"/>
    </fill>
    <fill>
      <patternFill patternType="solid">
        <fgColor rgb="FFDBE5F1"/>
        <bgColor indexed="64"/>
      </patternFill>
    </fill>
    <fill>
      <patternFill patternType="solid">
        <fgColor theme="6"/>
        <bgColor indexed="64"/>
      </patternFill>
    </fill>
    <fill>
      <patternFill patternType="solid">
        <fgColor theme="6" tint="0.59999389629810485"/>
        <bgColor indexed="64"/>
      </patternFill>
    </fill>
    <fill>
      <patternFill patternType="solid">
        <fgColor theme="5" tint="0.59999389629810485"/>
        <bgColor indexed="64"/>
      </patternFill>
    </fill>
    <fill>
      <patternFill patternType="solid">
        <fgColor theme="5" tint="0.79998168889431442"/>
        <bgColor indexed="64"/>
      </patternFill>
    </fill>
  </fills>
  <borders count="22">
    <border>
      <left/>
      <right/>
      <top/>
      <bottom/>
      <diagonal/>
    </border>
    <border>
      <left style="medium">
        <color rgb="FF000000"/>
      </left>
      <right/>
      <top style="medium">
        <color rgb="FF000000"/>
      </top>
      <bottom style="thick">
        <color rgb="FF000000"/>
      </bottom>
      <diagonal/>
    </border>
    <border>
      <left/>
      <right/>
      <top style="medium">
        <color rgb="FF000000"/>
      </top>
      <bottom style="thick">
        <color rgb="FF000000"/>
      </bottom>
      <diagonal/>
    </border>
    <border>
      <left/>
      <right style="medium">
        <color rgb="FF000000"/>
      </right>
      <top style="medium">
        <color rgb="FF000000"/>
      </top>
      <bottom style="thick">
        <color rgb="FF000000"/>
      </bottom>
      <diagonal/>
    </border>
    <border>
      <left style="medium">
        <color rgb="FF000000"/>
      </left>
      <right style="medium">
        <color rgb="FF000000"/>
      </right>
      <top/>
      <bottom style="thick">
        <color rgb="FF000000"/>
      </bottom>
      <diagonal/>
    </border>
    <border>
      <left style="medium">
        <color rgb="FF000000"/>
      </left>
      <right style="medium">
        <color rgb="FF000000"/>
      </right>
      <top/>
      <bottom/>
      <diagonal/>
    </border>
    <border>
      <left/>
      <right style="medium">
        <color rgb="FF000000"/>
      </right>
      <top/>
      <bottom style="thick">
        <color rgb="FF000000"/>
      </bottom>
      <diagonal/>
    </border>
    <border>
      <left/>
      <right style="medium">
        <color rgb="FF000000"/>
      </right>
      <top/>
      <bottom/>
      <diagonal/>
    </border>
    <border>
      <left style="medium">
        <color rgb="FF000000"/>
      </left>
      <right style="medium">
        <color rgb="FF000000"/>
      </right>
      <top/>
      <bottom style="medium">
        <color rgb="FF000000"/>
      </bottom>
      <diagonal/>
    </border>
    <border>
      <left/>
      <right style="medium">
        <color rgb="FF000000"/>
      </right>
      <top/>
      <bottom style="medium">
        <color rgb="FF000000"/>
      </bottom>
      <diagonal/>
    </border>
    <border>
      <left style="medium">
        <color rgb="FF000000"/>
      </left>
      <right style="medium">
        <color rgb="FF000000"/>
      </right>
      <top style="thick">
        <color rgb="FF000000"/>
      </top>
      <bottom/>
      <diagonal/>
    </border>
    <border>
      <left style="medium">
        <color rgb="FF000000"/>
      </left>
      <right style="medium">
        <color rgb="FF000000"/>
      </right>
      <top style="medium">
        <color rgb="FF000000"/>
      </top>
      <bottom/>
      <diagonal/>
    </border>
    <border>
      <left/>
      <right style="medium">
        <color indexed="64"/>
      </right>
      <top/>
      <bottom/>
      <diagonal/>
    </border>
    <border>
      <left/>
      <right style="medium">
        <color indexed="64"/>
      </right>
      <top/>
      <bottom style="medium">
        <color rgb="FF000000"/>
      </bottom>
      <diagonal/>
    </border>
    <border>
      <left style="medium">
        <color rgb="FF000000"/>
      </left>
      <right style="medium">
        <color rgb="FF000000"/>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auto="1"/>
      </right>
      <top style="medium">
        <color indexed="64"/>
      </top>
      <bottom/>
      <diagonal/>
    </border>
    <border>
      <left style="thin">
        <color auto="1"/>
      </left>
      <right style="thin">
        <color auto="1"/>
      </right>
      <top style="medium">
        <color indexed="64"/>
      </top>
      <bottom/>
      <diagonal/>
    </border>
    <border>
      <left style="thin">
        <color auto="1"/>
      </left>
      <right style="thin">
        <color auto="1"/>
      </right>
      <top style="thin">
        <color auto="1"/>
      </top>
      <bottom style="thin">
        <color auto="1"/>
      </bottom>
      <diagonal/>
    </border>
    <border>
      <left style="thin">
        <color indexed="64"/>
      </left>
      <right style="thin">
        <color indexed="64"/>
      </right>
      <top/>
      <bottom style="thin">
        <color indexed="64"/>
      </bottom>
      <diagonal/>
    </border>
  </borders>
  <cellStyleXfs count="1">
    <xf numFmtId="0" fontId="0" fillId="0" borderId="0"/>
  </cellStyleXfs>
  <cellXfs count="60">
    <xf numFmtId="0" fontId="0" fillId="0" borderId="0" xfId="0"/>
    <xf numFmtId="0" fontId="4" fillId="0" borderId="0" xfId="0" applyFont="1"/>
    <xf numFmtId="0" fontId="5" fillId="2" borderId="5" xfId="0" applyFont="1" applyFill="1" applyBorder="1" applyAlignment="1">
      <alignment horizontal="left" vertical="center" wrapText="1"/>
    </xf>
    <xf numFmtId="0" fontId="5" fillId="2" borderId="7" xfId="0" applyFont="1" applyFill="1" applyBorder="1" applyAlignment="1">
      <alignment horizontal="left" vertical="center" wrapText="1"/>
    </xf>
    <xf numFmtId="0" fontId="6" fillId="2" borderId="4" xfId="0" applyFont="1" applyFill="1" applyBorder="1" applyAlignment="1">
      <alignment horizontal="left" vertical="center" wrapText="1"/>
    </xf>
    <xf numFmtId="0" fontId="6" fillId="2" borderId="6" xfId="0" applyFont="1" applyFill="1" applyBorder="1" applyAlignment="1">
      <alignment horizontal="left" vertical="center" wrapText="1"/>
    </xf>
    <xf numFmtId="0" fontId="4" fillId="0" borderId="7" xfId="0" applyFont="1" applyBorder="1" applyAlignment="1">
      <alignment horizontal="left" vertical="center" wrapText="1"/>
    </xf>
    <xf numFmtId="0" fontId="4" fillId="0" borderId="9" xfId="0" applyFont="1" applyBorder="1" applyAlignment="1">
      <alignment horizontal="left" vertical="center" wrapText="1"/>
    </xf>
    <xf numFmtId="0" fontId="4" fillId="0" borderId="12" xfId="0" applyFont="1" applyBorder="1" applyAlignment="1">
      <alignment horizontal="left" vertical="top" wrapText="1"/>
    </xf>
    <xf numFmtId="0" fontId="4" fillId="0" borderId="13" xfId="0" applyFont="1" applyBorder="1" applyAlignment="1">
      <alignment horizontal="left" vertical="top" wrapText="1"/>
    </xf>
    <xf numFmtId="0" fontId="0" fillId="0" borderId="0" xfId="0" applyAlignment="1">
      <alignment wrapText="1"/>
    </xf>
    <xf numFmtId="0" fontId="0" fillId="0" borderId="0" xfId="0" applyAlignment="1">
      <alignment horizontal="center" vertical="center"/>
    </xf>
    <xf numFmtId="0" fontId="4" fillId="0" borderId="7" xfId="0" applyFont="1" applyBorder="1" applyAlignment="1">
      <alignment horizontal="left" vertical="top" wrapText="1"/>
    </xf>
    <xf numFmtId="14" fontId="15" fillId="4" borderId="18" xfId="0" applyNumberFormat="1" applyFont="1" applyFill="1" applyBorder="1" applyAlignment="1">
      <alignment horizontal="right" vertical="center" wrapText="1"/>
    </xf>
    <xf numFmtId="0" fontId="15" fillId="4" borderId="19" xfId="0" applyFont="1" applyFill="1" applyBorder="1" applyAlignment="1">
      <alignment horizontal="left" vertical="center" wrapText="1"/>
    </xf>
    <xf numFmtId="0" fontId="16" fillId="4" borderId="19" xfId="0" applyFont="1" applyFill="1" applyBorder="1" applyAlignment="1">
      <alignment vertical="center" wrapText="1"/>
    </xf>
    <xf numFmtId="14" fontId="0" fillId="0" borderId="20" xfId="0" applyNumberFormat="1" applyBorder="1" applyAlignment="1">
      <alignment horizontal="center" vertical="center"/>
    </xf>
    <xf numFmtId="0" fontId="0" fillId="0" borderId="20" xfId="0" applyBorder="1" applyAlignment="1">
      <alignment horizontal="center" vertical="center"/>
    </xf>
    <xf numFmtId="0" fontId="0" fillId="0" borderId="20" xfId="0" applyBorder="1" applyAlignment="1">
      <alignment wrapText="1"/>
    </xf>
    <xf numFmtId="0" fontId="0" fillId="0" borderId="20" xfId="0" applyBorder="1" applyAlignment="1">
      <alignment vertical="top" wrapText="1"/>
    </xf>
    <xf numFmtId="0" fontId="0" fillId="0" borderId="20" xfId="0" applyBorder="1"/>
    <xf numFmtId="14" fontId="0" fillId="0" borderId="20" xfId="0" applyNumberFormat="1" applyBorder="1"/>
    <xf numFmtId="0" fontId="0" fillId="6" borderId="21" xfId="0" applyFill="1" applyBorder="1" applyAlignment="1">
      <alignment horizontal="center"/>
    </xf>
    <xf numFmtId="9" fontId="18" fillId="0" borderId="20" xfId="0" applyNumberFormat="1" applyFont="1" applyBorder="1"/>
    <xf numFmtId="49" fontId="19" fillId="0" borderId="20" xfId="0" applyNumberFormat="1" applyFont="1" applyBorder="1" applyAlignment="1">
      <alignment horizontal="right"/>
    </xf>
    <xf numFmtId="9" fontId="19" fillId="0" borderId="20" xfId="0" applyNumberFormat="1" applyFont="1" applyBorder="1" applyAlignment="1">
      <alignment horizontal="right"/>
    </xf>
    <xf numFmtId="49" fontId="19" fillId="0" borderId="20" xfId="0" applyNumberFormat="1" applyFont="1" applyBorder="1" applyAlignment="1">
      <alignment horizontal="center"/>
    </xf>
    <xf numFmtId="49" fontId="20" fillId="0" borderId="20" xfId="0" applyNumberFormat="1" applyFont="1" applyBorder="1" applyAlignment="1">
      <alignment horizontal="center"/>
    </xf>
    <xf numFmtId="9" fontId="19" fillId="0" borderId="20" xfId="0" applyNumberFormat="1" applyFont="1" applyBorder="1" applyAlignment="1">
      <alignment horizontal="center"/>
    </xf>
    <xf numFmtId="0" fontId="4" fillId="0" borderId="11" xfId="0" applyFont="1" applyBorder="1" applyAlignment="1">
      <alignment horizontal="left" vertical="center" wrapText="1"/>
    </xf>
    <xf numFmtId="0" fontId="4" fillId="0" borderId="5" xfId="0" applyFont="1" applyBorder="1" applyAlignment="1">
      <alignment horizontal="left" vertical="center" wrapText="1"/>
    </xf>
    <xf numFmtId="0" fontId="4" fillId="0" borderId="8" xfId="0" applyFont="1" applyBorder="1" applyAlignment="1">
      <alignment horizontal="left" vertical="center" wrapText="1"/>
    </xf>
    <xf numFmtId="0" fontId="4" fillId="0" borderId="11" xfId="0" applyFont="1" applyBorder="1" applyAlignment="1">
      <alignment horizontal="left" vertical="top" wrapText="1"/>
    </xf>
    <xf numFmtId="0" fontId="4" fillId="0" borderId="5" xfId="0" applyFont="1" applyBorder="1" applyAlignment="1">
      <alignment horizontal="left" vertical="top" wrapText="1"/>
    </xf>
    <xf numFmtId="0" fontId="4" fillId="0" borderId="8" xfId="0" applyFont="1" applyBorder="1" applyAlignment="1">
      <alignment horizontal="left" vertical="top" wrapText="1"/>
    </xf>
    <xf numFmtId="0" fontId="4" fillId="0" borderId="14" xfId="0" applyFont="1" applyBorder="1" applyAlignment="1">
      <alignment horizontal="left" vertical="top" wrapText="1"/>
    </xf>
    <xf numFmtId="0" fontId="4" fillId="0" borderId="11" xfId="0" applyFont="1" applyBorder="1" applyAlignment="1">
      <alignment horizontal="center" vertical="center" wrapText="1"/>
    </xf>
    <xf numFmtId="0" fontId="4" fillId="0" borderId="5" xfId="0" applyFont="1" applyBorder="1" applyAlignment="1">
      <alignment horizontal="center" vertical="center" wrapText="1"/>
    </xf>
    <xf numFmtId="0" fontId="9" fillId="0" borderId="11" xfId="0" applyFont="1" applyBorder="1" applyAlignment="1">
      <alignment horizontal="center" vertical="center" wrapText="1"/>
    </xf>
    <xf numFmtId="0" fontId="9" fillId="0" borderId="5" xfId="0" applyFont="1" applyBorder="1" applyAlignment="1">
      <alignment horizontal="center" vertical="center" wrapText="1"/>
    </xf>
    <xf numFmtId="0" fontId="9" fillId="0" borderId="8" xfId="0" applyFont="1" applyBorder="1" applyAlignment="1">
      <alignment horizontal="center" vertical="center" wrapText="1"/>
    </xf>
    <xf numFmtId="0" fontId="9" fillId="0" borderId="11" xfId="0" applyFont="1" applyBorder="1" applyAlignment="1">
      <alignment horizontal="left" vertical="top" wrapText="1"/>
    </xf>
    <xf numFmtId="0" fontId="9" fillId="0" borderId="5" xfId="0" applyFont="1" applyBorder="1" applyAlignment="1">
      <alignment horizontal="left" vertical="top" wrapText="1"/>
    </xf>
    <xf numFmtId="0" fontId="9" fillId="0" borderId="8" xfId="0" applyFont="1" applyBorder="1" applyAlignment="1">
      <alignment horizontal="left" vertical="top" wrapText="1"/>
    </xf>
    <xf numFmtId="0" fontId="2" fillId="0" borderId="1" xfId="0" applyFont="1" applyBorder="1" applyAlignment="1">
      <alignment horizontal="left" vertical="center" wrapText="1"/>
    </xf>
    <xf numFmtId="0" fontId="2" fillId="0" borderId="2" xfId="0" applyFont="1" applyBorder="1" applyAlignment="1">
      <alignment horizontal="left" vertical="center" wrapText="1"/>
    </xf>
    <xf numFmtId="0" fontId="2" fillId="0" borderId="3" xfId="0" applyFont="1" applyBorder="1" applyAlignment="1">
      <alignment horizontal="left" vertical="center" wrapText="1"/>
    </xf>
    <xf numFmtId="0" fontId="4" fillId="0" borderId="10" xfId="0" applyFont="1" applyBorder="1" applyAlignment="1">
      <alignment horizontal="left" vertical="center" wrapText="1"/>
    </xf>
    <xf numFmtId="0" fontId="4" fillId="0" borderId="10" xfId="0" applyFont="1" applyBorder="1" applyAlignment="1">
      <alignment horizontal="left" vertical="top" wrapText="1"/>
    </xf>
    <xf numFmtId="0" fontId="8" fillId="0" borderId="10" xfId="0" applyFont="1" applyBorder="1" applyAlignment="1">
      <alignment horizontal="left" vertical="top" wrapText="1"/>
    </xf>
    <xf numFmtId="0" fontId="4" fillId="0" borderId="8" xfId="0" applyFont="1" applyBorder="1" applyAlignment="1">
      <alignment horizontal="center" vertical="center" wrapText="1"/>
    </xf>
    <xf numFmtId="0" fontId="0" fillId="0" borderId="0" xfId="0" applyAlignment="1">
      <alignment horizontal="center" vertical="center"/>
    </xf>
    <xf numFmtId="14" fontId="13" fillId="3" borderId="15" xfId="0" applyNumberFormat="1" applyFont="1" applyFill="1" applyBorder="1" applyAlignment="1">
      <alignment horizontal="center"/>
    </xf>
    <xf numFmtId="14" fontId="13" fillId="3" borderId="16" xfId="0" applyNumberFormat="1" applyFont="1" applyFill="1" applyBorder="1" applyAlignment="1">
      <alignment horizontal="center"/>
    </xf>
    <xf numFmtId="14" fontId="13" fillId="3" borderId="17" xfId="0" applyNumberFormat="1" applyFont="1" applyFill="1" applyBorder="1" applyAlignment="1">
      <alignment horizontal="center"/>
    </xf>
    <xf numFmtId="14" fontId="14" fillId="4" borderId="15" xfId="0" applyNumberFormat="1" applyFont="1" applyFill="1" applyBorder="1" applyAlignment="1">
      <alignment horizontal="center" vertical="center"/>
    </xf>
    <xf numFmtId="14" fontId="14" fillId="4" borderId="16" xfId="0" applyNumberFormat="1" applyFont="1" applyFill="1" applyBorder="1" applyAlignment="1">
      <alignment horizontal="center" vertical="center"/>
    </xf>
    <xf numFmtId="0" fontId="12" fillId="5" borderId="15" xfId="0" applyFont="1" applyFill="1" applyBorder="1" applyAlignment="1">
      <alignment horizontal="center"/>
    </xf>
    <xf numFmtId="0" fontId="12" fillId="5" borderId="16" xfId="0" applyFont="1" applyFill="1" applyBorder="1" applyAlignment="1">
      <alignment horizontal="center"/>
    </xf>
    <xf numFmtId="0" fontId="12" fillId="5" borderId="17" xfId="0" applyFont="1" applyFill="1"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_rels/chart3.xml.rels><?xml version="1.0" encoding="UTF-8" standalone="yes"?>
<Relationships xmlns="http://schemas.openxmlformats.org/package/2006/relationships"><Relationship Id="rId2" Type="http://schemas.microsoft.com/office/2011/relationships/chartColorStyle" Target="colors3.xml"/><Relationship Id="rId1" Type="http://schemas.microsoft.com/office/2011/relationships/chartStyle" Target="style3.xml"/></Relationships>
</file>

<file path=xl/charts/_rels/chart4.xml.rels><?xml version="1.0" encoding="UTF-8" standalone="yes"?>
<Relationships xmlns="http://schemas.openxmlformats.org/package/2006/relationships"><Relationship Id="rId2" Type="http://schemas.microsoft.com/office/2011/relationships/chartColorStyle" Target="colors4.xml"/><Relationship Id="rId1" Type="http://schemas.microsoft.com/office/2011/relationships/chartStyle" Target="style4.xml"/></Relationships>
</file>

<file path=xl/charts/_rels/chart5.xml.rels><?xml version="1.0" encoding="UTF-8" standalone="yes"?>
<Relationships xmlns="http://schemas.openxmlformats.org/package/2006/relationships"><Relationship Id="rId2" Type="http://schemas.microsoft.com/office/2011/relationships/chartColorStyle" Target="colors5.xml"/><Relationship Id="rId1" Type="http://schemas.microsoft.com/office/2011/relationships/chartStyle" Target="style5.xml"/></Relationships>
</file>

<file path=xl/charts/_rels/chart6.xml.rels><?xml version="1.0" encoding="UTF-8" standalone="yes"?>
<Relationships xmlns="http://schemas.openxmlformats.org/package/2006/relationships"><Relationship Id="rId2" Type="http://schemas.microsoft.com/office/2011/relationships/chartColorStyle" Target="colors6.xml"/><Relationship Id="rId1" Type="http://schemas.microsoft.com/office/2011/relationships/chartStyle" Target="style6.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SD19 - Ashland: Nevada St. Bridge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- 2025-2026'!$F$10</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- 2025-2026'!$B$11:$B$13</c:f>
              <c:strCache>
                <c:ptCount val="3"/>
                <c:pt idx="0">
                  <c:v>First Flush</c:v>
                </c:pt>
                <c:pt idx="1">
                  <c:v>Wet Weather</c:v>
                </c:pt>
                <c:pt idx="2">
                  <c:v>Dry Weather</c:v>
                </c:pt>
              </c:strCache>
            </c:strRef>
          </c:cat>
          <c:val>
            <c:numRef>
              <c:f>'[1]Stormdrain Data - 2025-2026'!$F$11:$F$13</c:f>
              <c:numCache>
                <c:formatCode>General</c:formatCode>
                <c:ptCount val="3"/>
                <c:pt idx="0">
                  <c:v>0</c:v>
                </c:pt>
                <c:pt idx="1">
                  <c:v>0</c:v>
                </c:pt>
                <c:pt idx="2">
                  <c:v>75.400000000000006</c:v>
                </c:pt>
              </c:numCache>
            </c:numRef>
          </c:val>
          <c:extLst>
            <c:ext xmlns:c16="http://schemas.microsoft.com/office/drawing/2014/chart" uri="{C3380CC4-5D6E-409C-BE32-E72D297353CC}">
              <c16:uniqueId val="{00000000-2ECB-4033-9C64-3318F9801EE7}"/>
            </c:ext>
          </c:extLst>
        </c:ser>
        <c:dLbls>
          <c:showLegendKey val="0"/>
          <c:showVal val="0"/>
          <c:showCatName val="0"/>
          <c:showSerName val="0"/>
          <c:showPercent val="0"/>
          <c:showBubbleSize val="0"/>
        </c:dLbls>
        <c:gapWidth val="100"/>
        <c:overlap val="-24"/>
        <c:axId val="457400975"/>
        <c:axId val="457388975"/>
      </c:barChart>
      <c:catAx>
        <c:axId val="45740097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7388975"/>
        <c:crosses val="autoZero"/>
        <c:auto val="1"/>
        <c:lblAlgn val="ctr"/>
        <c:lblOffset val="100"/>
        <c:noMultiLvlLbl val="0"/>
      </c:catAx>
      <c:valAx>
        <c:axId val="457388975"/>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45740097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SD4 - Talent: Talent Ave. @ Wagner Creek</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- 2025-2026'!$F$14</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- 2025-2026'!$B$15:$B$17</c:f>
              <c:strCache>
                <c:ptCount val="3"/>
                <c:pt idx="0">
                  <c:v>First Flush</c:v>
                </c:pt>
                <c:pt idx="1">
                  <c:v>Wet Weather</c:v>
                </c:pt>
                <c:pt idx="2">
                  <c:v>Dry Weather</c:v>
                </c:pt>
              </c:strCache>
            </c:strRef>
          </c:cat>
          <c:val>
            <c:numRef>
              <c:f>'[1]Stormdrain Data - 2025-2026'!$F$15:$F$17</c:f>
              <c:numCache>
                <c:formatCode>General</c:formatCode>
                <c:ptCount val="3"/>
                <c:pt idx="0">
                  <c:v>0</c:v>
                </c:pt>
                <c:pt idx="1">
                  <c:v>0</c:v>
                </c:pt>
                <c:pt idx="2">
                  <c:v>1299.7</c:v>
                </c:pt>
              </c:numCache>
            </c:numRef>
          </c:val>
          <c:extLst>
            <c:ext xmlns:c16="http://schemas.microsoft.com/office/drawing/2014/chart" uri="{C3380CC4-5D6E-409C-BE32-E72D297353CC}">
              <c16:uniqueId val="{00000000-A451-427D-8243-E38D530A79E3}"/>
            </c:ext>
          </c:extLst>
        </c:ser>
        <c:dLbls>
          <c:showLegendKey val="0"/>
          <c:showVal val="0"/>
          <c:showCatName val="0"/>
          <c:showSerName val="0"/>
          <c:showPercent val="0"/>
          <c:showBubbleSize val="0"/>
        </c:dLbls>
        <c:gapWidth val="100"/>
        <c:overlap val="-24"/>
        <c:axId val="336689535"/>
        <c:axId val="336690975"/>
      </c:barChart>
      <c:catAx>
        <c:axId val="336689535"/>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6690975"/>
        <c:crosses val="autoZero"/>
        <c:auto val="1"/>
        <c:lblAlgn val="ctr"/>
        <c:lblOffset val="100"/>
        <c:noMultiLvlLbl val="0"/>
      </c:catAx>
      <c:valAx>
        <c:axId val="336690975"/>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336689535"/>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SD6 - Phoenix: Hwy. 99 @ Oak St.</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- 2025-2026'!$F$22</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- 2025-2026'!$B$23:$B$25</c:f>
              <c:strCache>
                <c:ptCount val="3"/>
                <c:pt idx="0">
                  <c:v>First Flush</c:v>
                </c:pt>
                <c:pt idx="1">
                  <c:v>Wet Weather</c:v>
                </c:pt>
                <c:pt idx="2">
                  <c:v>Dry Weather</c:v>
                </c:pt>
              </c:strCache>
            </c:strRef>
          </c:cat>
          <c:val>
            <c:numRef>
              <c:f>'[1]Stormdrain Data - 2025-2026'!$F$23:$F$25</c:f>
              <c:numCache>
                <c:formatCode>General</c:formatCode>
                <c:ptCount val="3"/>
                <c:pt idx="0">
                  <c:v>217.8</c:v>
                </c:pt>
                <c:pt idx="1">
                  <c:v>6.3</c:v>
                </c:pt>
                <c:pt idx="2">
                  <c:v>160.69999999999999</c:v>
                </c:pt>
              </c:numCache>
            </c:numRef>
          </c:val>
          <c:extLst>
            <c:ext xmlns:c16="http://schemas.microsoft.com/office/drawing/2014/chart" uri="{C3380CC4-5D6E-409C-BE32-E72D297353CC}">
              <c16:uniqueId val="{00000000-F8DA-4C13-8400-80B08B7D1517}"/>
            </c:ext>
          </c:extLst>
        </c:ser>
        <c:dLbls>
          <c:showLegendKey val="0"/>
          <c:showVal val="0"/>
          <c:showCatName val="0"/>
          <c:showSerName val="0"/>
          <c:showPercent val="0"/>
          <c:showBubbleSize val="0"/>
        </c:dLbls>
        <c:gapWidth val="100"/>
        <c:overlap val="-24"/>
        <c:axId val="613279919"/>
        <c:axId val="613286639"/>
      </c:barChart>
      <c:catAx>
        <c:axId val="6132799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286639"/>
        <c:crosses val="autoZero"/>
        <c:auto val="1"/>
        <c:lblAlgn val="ctr"/>
        <c:lblOffset val="100"/>
        <c:noMultiLvlLbl val="0"/>
      </c:catAx>
      <c:valAx>
        <c:axId val="613286639"/>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2799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SD12 - Jacksonville: 4th and Pine </a:t>
            </a:r>
          </a:p>
          <a:p>
            <a:pPr>
              <a:defRPr/>
            </a:pPr>
            <a:r>
              <a:rPr lang="en-US"/>
              <a:t>(Doc Griffin Park)</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- 2025-2026'!$S$14</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- 2025-2026'!$O$15:$O$17</c:f>
              <c:strCache>
                <c:ptCount val="3"/>
                <c:pt idx="0">
                  <c:v>First Flush</c:v>
                </c:pt>
                <c:pt idx="1">
                  <c:v>Wet Weather</c:v>
                </c:pt>
                <c:pt idx="2">
                  <c:v>Dry Weather</c:v>
                </c:pt>
              </c:strCache>
            </c:strRef>
          </c:cat>
          <c:val>
            <c:numRef>
              <c:f>'[1]Stormdrain Data - 2025-2026'!$S$15:$S$17</c:f>
              <c:numCache>
                <c:formatCode>General</c:formatCode>
                <c:ptCount val="3"/>
                <c:pt idx="0">
                  <c:v>2419.1999999999998</c:v>
                </c:pt>
                <c:pt idx="1">
                  <c:v>133.4</c:v>
                </c:pt>
                <c:pt idx="2">
                  <c:v>0</c:v>
                </c:pt>
              </c:numCache>
            </c:numRef>
          </c:val>
          <c:extLst>
            <c:ext xmlns:c16="http://schemas.microsoft.com/office/drawing/2014/chart" uri="{C3380CC4-5D6E-409C-BE32-E72D297353CC}">
              <c16:uniqueId val="{00000000-1B8F-4218-8C45-79453AA1A7BF}"/>
            </c:ext>
          </c:extLst>
        </c:ser>
        <c:dLbls>
          <c:showLegendKey val="0"/>
          <c:showVal val="0"/>
          <c:showCatName val="0"/>
          <c:showSerName val="0"/>
          <c:showPercent val="0"/>
          <c:showBubbleSize val="0"/>
        </c:dLbls>
        <c:gapWidth val="100"/>
        <c:overlap val="-24"/>
        <c:axId val="613313039"/>
        <c:axId val="613304399"/>
      </c:barChart>
      <c:catAx>
        <c:axId val="61331303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04399"/>
        <c:crosses val="autoZero"/>
        <c:auto val="1"/>
        <c:lblAlgn val="ctr"/>
        <c:lblOffset val="100"/>
        <c:noMultiLvlLbl val="0"/>
      </c:catAx>
      <c:valAx>
        <c:axId val="613304399"/>
        <c:scaling>
          <c:orientation val="minMax"/>
          <c:max val="2500"/>
          <c:min val="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1303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SD13 - Jacksonville: Inlet to Jackson Creek (Pioneer Village)</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- 2025-2026'!$S$18</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- 2025-2026'!$O$19:$O$21</c:f>
              <c:strCache>
                <c:ptCount val="3"/>
                <c:pt idx="0">
                  <c:v>First Flush</c:v>
                </c:pt>
                <c:pt idx="1">
                  <c:v>Wet Weather</c:v>
                </c:pt>
                <c:pt idx="2">
                  <c:v>Dry Weather</c:v>
                </c:pt>
              </c:strCache>
            </c:strRef>
          </c:cat>
          <c:val>
            <c:numRef>
              <c:f>'[1]Stormdrain Data - 2025-2026'!$S$19:$S$21</c:f>
              <c:numCache>
                <c:formatCode>General</c:formatCode>
                <c:ptCount val="3"/>
                <c:pt idx="0">
                  <c:v>1732.9</c:v>
                </c:pt>
                <c:pt idx="1">
                  <c:v>275.5</c:v>
                </c:pt>
                <c:pt idx="2">
                  <c:v>298.7</c:v>
                </c:pt>
              </c:numCache>
            </c:numRef>
          </c:val>
          <c:extLst>
            <c:ext xmlns:c16="http://schemas.microsoft.com/office/drawing/2014/chart" uri="{C3380CC4-5D6E-409C-BE32-E72D297353CC}">
              <c16:uniqueId val="{00000000-4AE7-4430-90D0-A5CD4340C029}"/>
            </c:ext>
          </c:extLst>
        </c:ser>
        <c:dLbls>
          <c:showLegendKey val="0"/>
          <c:showVal val="0"/>
          <c:showCatName val="0"/>
          <c:showSerName val="0"/>
          <c:showPercent val="0"/>
          <c:showBubbleSize val="0"/>
        </c:dLbls>
        <c:gapWidth val="100"/>
        <c:overlap val="-24"/>
        <c:axId val="613323599"/>
        <c:axId val="613324079"/>
      </c:barChart>
      <c:catAx>
        <c:axId val="61332359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24079"/>
        <c:crosses val="autoZero"/>
        <c:auto val="1"/>
        <c:lblAlgn val="ctr"/>
        <c:lblOffset val="100"/>
        <c:noMultiLvlLbl val="0"/>
      </c:catAx>
      <c:valAx>
        <c:axId val="613324079"/>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2359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n-US"/>
  <c:roundedCorners val="0"/>
  <mc:AlternateContent xmlns:mc="http://schemas.openxmlformats.org/markup-compatibility/2006">
    <mc:Choice xmlns:c14="http://schemas.microsoft.com/office/drawing/2007/8/2/chart" Requires="c14">
      <c14:style val="104"/>
    </mc:Choice>
    <mc:Fallback>
      <c:style val="4"/>
    </mc:Fallback>
  </mc:AlternateContent>
  <c:chart>
    <c:title>
      <c:tx>
        <c:rich>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r>
              <a:rPr lang="en-US"/>
              <a:t>SD15 - Central Point: Mingus Creek @ Rose Valley Ct.</a:t>
            </a:r>
          </a:p>
        </c:rich>
      </c:tx>
      <c:overlay val="0"/>
      <c:spPr>
        <a:noFill/>
        <a:ln>
          <a:noFill/>
        </a:ln>
        <a:effectLst/>
      </c:spPr>
      <c:txPr>
        <a:bodyPr rot="0" spcFirstLastPara="1" vertOverflow="ellipsis" vert="horz" wrap="square" anchor="ctr" anchorCtr="1"/>
        <a:lstStyle/>
        <a:p>
          <a:pPr>
            <a:defRPr sz="1600" b="1" i="0" u="none" strike="noStrike" kern="1200" baseline="0">
              <a:solidFill>
                <a:schemeClr val="tx1">
                  <a:lumMod val="65000"/>
                  <a:lumOff val="35000"/>
                </a:schemeClr>
              </a:solidFill>
              <a:latin typeface="+mn-lt"/>
              <a:ea typeface="+mn-ea"/>
              <a:cs typeface="+mn-cs"/>
            </a:defRPr>
          </a:pPr>
          <a:endParaRPr lang="en-US"/>
        </a:p>
      </c:txPr>
    </c:title>
    <c:autoTitleDeleted val="0"/>
    <c:plotArea>
      <c:layout/>
      <c:barChart>
        <c:barDir val="col"/>
        <c:grouping val="clustered"/>
        <c:varyColors val="0"/>
        <c:ser>
          <c:idx val="0"/>
          <c:order val="0"/>
          <c:tx>
            <c:strRef>
              <c:f>'[1]Stormdrain Data - 2025-2026'!$S$26</c:f>
              <c:strCache>
                <c:ptCount val="1"/>
                <c:pt idx="0">
                  <c:v>E. coli MPN</c:v>
                </c:pt>
              </c:strCache>
            </c:strRef>
          </c:tx>
          <c:spPr>
            <a:gradFill rotWithShape="1">
              <a:gsLst>
                <a:gs pos="0">
                  <a:schemeClr val="accent2">
                    <a:shade val="51000"/>
                    <a:satMod val="130000"/>
                  </a:schemeClr>
                </a:gs>
                <a:gs pos="80000">
                  <a:schemeClr val="accent2">
                    <a:shade val="93000"/>
                    <a:satMod val="130000"/>
                  </a:schemeClr>
                </a:gs>
                <a:gs pos="100000">
                  <a:schemeClr val="accent2">
                    <a:shade val="94000"/>
                    <a:satMod val="135000"/>
                  </a:schemeClr>
                </a:gs>
              </a:gsLst>
              <a:lin ang="16200000" scaled="0"/>
            </a:gradFill>
            <a:ln>
              <a:noFill/>
            </a:ln>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c:spPr>
          <c:invertIfNegative val="0"/>
          <c:cat>
            <c:strRef>
              <c:f>'[1]Stormdrain Data - 2025-2026'!$O$27:$O$29</c:f>
              <c:strCache>
                <c:ptCount val="3"/>
                <c:pt idx="0">
                  <c:v>First Flush</c:v>
                </c:pt>
                <c:pt idx="1">
                  <c:v>Wet Weather</c:v>
                </c:pt>
                <c:pt idx="2">
                  <c:v>Dry Weather</c:v>
                </c:pt>
              </c:strCache>
            </c:strRef>
          </c:cat>
          <c:val>
            <c:numRef>
              <c:f>'[1]Stormdrain Data - 2025-2026'!$S$27:$S$29</c:f>
              <c:numCache>
                <c:formatCode>General</c:formatCode>
                <c:ptCount val="3"/>
                <c:pt idx="0">
                  <c:v>121.1</c:v>
                </c:pt>
                <c:pt idx="1">
                  <c:v>71.7</c:v>
                </c:pt>
                <c:pt idx="2">
                  <c:v>143.9</c:v>
                </c:pt>
              </c:numCache>
            </c:numRef>
          </c:val>
          <c:extLst>
            <c:ext xmlns:c16="http://schemas.microsoft.com/office/drawing/2014/chart" uri="{C3380CC4-5D6E-409C-BE32-E72D297353CC}">
              <c16:uniqueId val="{00000000-304F-49BA-B7D2-81475A3E7E84}"/>
            </c:ext>
          </c:extLst>
        </c:ser>
        <c:dLbls>
          <c:showLegendKey val="0"/>
          <c:showVal val="0"/>
          <c:showCatName val="0"/>
          <c:showSerName val="0"/>
          <c:showPercent val="0"/>
          <c:showBubbleSize val="0"/>
        </c:dLbls>
        <c:gapWidth val="100"/>
        <c:overlap val="-24"/>
        <c:axId val="613315919"/>
        <c:axId val="613316399"/>
      </c:barChart>
      <c:catAx>
        <c:axId val="613315919"/>
        <c:scaling>
          <c:orientation val="minMax"/>
        </c:scaling>
        <c:delete val="0"/>
        <c:axPos val="b"/>
        <c:title>
          <c:tx>
            <c:rich>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Sample Type</a:t>
                </a:r>
              </a:p>
            </c:rich>
          </c:tx>
          <c:overlay val="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w="12700" cap="flat" cmpd="sng" algn="ctr">
            <a:solidFill>
              <a:schemeClr val="tx1">
                <a:lumMod val="15000"/>
                <a:lumOff val="8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16399"/>
        <c:crosses val="autoZero"/>
        <c:auto val="1"/>
        <c:lblAlgn val="ctr"/>
        <c:lblOffset val="100"/>
        <c:noMultiLvlLbl val="0"/>
      </c:catAx>
      <c:valAx>
        <c:axId val="613316399"/>
        <c:scaling>
          <c:orientation val="minMax"/>
          <c:max val="2500"/>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r>
                  <a:rPr lang="en-US"/>
                  <a:t>E. coli MPN</a:t>
                </a:r>
              </a:p>
            </c:rich>
          </c:tx>
          <c:overlay val="0"/>
          <c:spPr>
            <a:noFill/>
            <a:ln>
              <a:noFill/>
            </a:ln>
            <a:effectLst/>
          </c:spPr>
          <c:txPr>
            <a:bodyPr rot="-54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title>
        <c:numFmt formatCode="General" sourceLinked="1"/>
        <c:majorTickMark val="none"/>
        <c:minorTickMark val="none"/>
        <c:tickLblPos val="nextTo"/>
        <c:spPr>
          <a:noFill/>
          <a:ln>
            <a:noFill/>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en-US"/>
          </a:p>
        </c:txPr>
        <c:crossAx val="613315919"/>
        <c:crosses val="autoZero"/>
        <c:crossBetween val="between"/>
      </c:valAx>
      <c:spPr>
        <a:noFill/>
        <a:ln>
          <a:noFill/>
        </a:ln>
        <a:effectLst/>
      </c:spPr>
    </c:plotArea>
    <c:plotVisOnly val="1"/>
    <c:dispBlanksAs val="gap"/>
    <c:showDLblsOverMax val="0"/>
    <c:extLst>
      <c:ext xmlns:c16r3="http://schemas.microsoft.com/office/drawing/2017/03/chart" uri="{56B9EC1D-385E-4148-901F-78D8002777C0}">
        <c16r3:dataDisplayOptions16>
          <c16r3:dispNaAsBlank val="1"/>
        </c16r3:dataDisplayOptions16>
      </c:ext>
    </c:extLst>
  </c:chart>
  <c:spPr>
    <a:solidFill>
      <a:schemeClr val="bg1"/>
    </a:solidFill>
    <a:ln w="9525" cap="flat" cmpd="sng" algn="ctr">
      <a:solidFill>
        <a:schemeClr val="tx1">
          <a:lumMod val="15000"/>
          <a:lumOff val="85000"/>
        </a:schemeClr>
      </a:solidFill>
      <a:round/>
    </a:ln>
    <a:effectLst/>
  </c:spPr>
  <c:txPr>
    <a:bodyPr/>
    <a:lstStyle/>
    <a:p>
      <a:pPr>
        <a:defRPr/>
      </a:pPr>
      <a:endParaRPr lang="en-US"/>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withinLinear" id="15">
  <a:schemeClr val="accent2"/>
</cs:colorStyle>
</file>

<file path=xl/charts/colors2.xml><?xml version="1.0" encoding="utf-8"?>
<cs:colorStyle xmlns:cs="http://schemas.microsoft.com/office/drawing/2012/chartStyle" xmlns:a="http://schemas.openxmlformats.org/drawingml/2006/main" meth="withinLinear" id="15">
  <a:schemeClr val="accent2"/>
</cs:colorStyle>
</file>

<file path=xl/charts/colors3.xml><?xml version="1.0" encoding="utf-8"?>
<cs:colorStyle xmlns:cs="http://schemas.microsoft.com/office/drawing/2012/chartStyle" xmlns:a="http://schemas.openxmlformats.org/drawingml/2006/main" meth="withinLinear" id="15">
  <a:schemeClr val="accent2"/>
</cs:colorStyle>
</file>

<file path=xl/charts/colors4.xml><?xml version="1.0" encoding="utf-8"?>
<cs:colorStyle xmlns:cs="http://schemas.microsoft.com/office/drawing/2012/chartStyle" xmlns:a="http://schemas.openxmlformats.org/drawingml/2006/main" meth="withinLinear" id="15">
  <a:schemeClr val="accent2"/>
</cs:colorStyle>
</file>

<file path=xl/charts/colors5.xml><?xml version="1.0" encoding="utf-8"?>
<cs:colorStyle xmlns:cs="http://schemas.microsoft.com/office/drawing/2012/chartStyle" xmlns:a="http://schemas.openxmlformats.org/drawingml/2006/main" meth="withinLinear" id="15">
  <a:schemeClr val="accent2"/>
</cs:colorStyle>
</file>

<file path=xl/charts/colors6.xml><?xml version="1.0" encoding="utf-8"?>
<cs:colorStyle xmlns:cs="http://schemas.microsoft.com/office/drawing/2012/chartStyle" xmlns:a="http://schemas.openxmlformats.org/drawingml/2006/main" meth="withinLinear" id="15">
  <a:schemeClr val="accent2"/>
</cs:colorStyle>
</file>

<file path=xl/charts/style1.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2.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3.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4.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5.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charts/style6.xml><?xml version="1.0" encoding="utf-8"?>
<cs:chartStyle xmlns:cs="http://schemas.microsoft.com/office/drawing/2012/chartStyle" xmlns:a="http://schemas.openxmlformats.org/drawingml/2006/main" id="340">
  <cs:axisTitle>
    <cs:lnRef idx="0"/>
    <cs:fillRef idx="0"/>
    <cs:effectRef idx="0"/>
    <cs:fontRef idx="minor">
      <a:schemeClr val="tx1">
        <a:lumMod val="65000"/>
        <a:lumOff val="35000"/>
      </a:schemeClr>
    </cs:fontRef>
    <cs:defRPr sz="900" kern="1200"/>
  </cs:axisTitle>
  <cs:category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categoryAxis>
  <cs:chartArea mods="allowNoFillOverride allowNoLineOverride">
    <cs:lnRef idx="0"/>
    <cs:fillRef idx="0"/>
    <cs:effectRef idx="0"/>
    <cs:fontRef idx="minor">
      <a:schemeClr val="tx2"/>
    </cs:fontRef>
    <cs:spPr>
      <a:solidFill>
        <a:schemeClr val="bg1"/>
      </a:solidFill>
      <a:ln w="9525" cap="flat" cmpd="sng" algn="ctr">
        <a:solidFill>
          <a:schemeClr val="tx1">
            <a:lumMod val="15000"/>
            <a:lumOff val="85000"/>
          </a:schemeClr>
        </a:solidFill>
        <a:round/>
      </a:ln>
    </cs:spPr>
    <cs:defRPr sz="9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3">
      <cs:styleClr val="auto"/>
    </cs:fillRef>
    <cs:effectRef idx="3"/>
    <cs:fontRef idx="minor">
      <a:schemeClr val="lt1"/>
    </cs:fontRef>
  </cs:dataPoint>
  <cs:dataPoint3D>
    <cs:lnRef idx="0"/>
    <cs:fillRef idx="3">
      <cs:styleClr val="auto"/>
    </cs:fillRef>
    <cs:effectRef idx="3"/>
    <cs:fontRef idx="minor">
      <a:schemeClr val="lt1"/>
    </cs:fontRef>
  </cs:dataPoint3D>
  <cs:dataPointLine>
    <cs:lnRef idx="0">
      <cs:styleClr val="auto"/>
    </cs:lnRef>
    <cs:fillRef idx="3"/>
    <cs:effectRef idx="3"/>
    <cs:fontRef idx="minor">
      <a:schemeClr val="lt1"/>
    </cs:fontRef>
    <cs:spPr>
      <a:ln w="34925" cap="rnd">
        <a:solidFill>
          <a:schemeClr val="phClr"/>
        </a:solidFill>
        <a:round/>
      </a:ln>
    </cs:spPr>
  </cs:dataPointLine>
  <cs:dataPointMarker>
    <cs:lnRef idx="0">
      <cs:styleClr val="auto"/>
    </cs:lnRef>
    <cs:fillRef idx="3">
      <cs:styleClr val="auto"/>
    </cs:fillRef>
    <cs:effectRef idx="3"/>
    <cs:fontRef idx="minor">
      <a:schemeClr val="lt1"/>
    </cs:fontRef>
    <cs:spPr>
      <a:ln w="9525">
        <a:solidFill>
          <a:schemeClr val="phClr"/>
        </a:solidFill>
        <a:round/>
      </a:ln>
    </cs:spPr>
  </cs:dataPointMarker>
  <cs:dataPointMarkerLayout symbol="circle" size="6"/>
  <cs:dataPointWireframe>
    <cs:lnRef idx="0">
      <cs:styleClr val="auto"/>
    </cs:lnRef>
    <cs:fillRef idx="3"/>
    <cs:effectRef idx="3"/>
    <cs:fontRef idx="minor">
      <a:schemeClr val="lt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dk1"/>
    </cs:fontRef>
    <cs:spPr>
      <a:solidFill>
        <a:schemeClr val="dk1">
          <a:lumMod val="65000"/>
          <a:lumOff val="35000"/>
        </a:schemeClr>
      </a:solidFill>
      <a:ln w="9525">
        <a:solidFill>
          <a:schemeClr val="tx1">
            <a:lumMod val="65000"/>
            <a:lumOff val="35000"/>
          </a:schemeClr>
        </a:solidFill>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lt1"/>
    </cs:fontRef>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75000"/>
            <a:lumOff val="25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cs:lnRef idx="0"/>
    <cs:fillRef idx="0"/>
    <cs:effectRef idx="0"/>
    <cs:fontRef idx="minor">
      <a:schemeClr val="lt1"/>
    </cs:fontRef>
  </cs:plotArea>
  <cs:plotArea3D>
    <cs:lnRef idx="0"/>
    <cs:fillRef idx="0"/>
    <cs:effectRef idx="0"/>
    <cs:fontRef idx="minor">
      <a:schemeClr val="lt1"/>
    </cs:fontRef>
  </cs:plotArea3D>
  <cs:seriesAxis>
    <cs:lnRef idx="0"/>
    <cs:fillRef idx="0"/>
    <cs:effectRef idx="0"/>
    <cs:fontRef idx="minor">
      <a:schemeClr val="tx1">
        <a:lumMod val="65000"/>
        <a:lumOff val="35000"/>
      </a:schemeClr>
    </cs:fontRef>
    <cs:spPr>
      <a:ln w="12700" cap="flat" cmpd="sng" algn="ctr">
        <a:solidFill>
          <a:schemeClr val="tx1">
            <a:lumMod val="15000"/>
            <a:lumOff val="85000"/>
          </a:schemeClr>
        </a:solidFill>
        <a:round/>
      </a:ln>
    </cs:spPr>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600" b="1" kern="1200" baseline="0"/>
  </cs:title>
  <cs:trendline>
    <cs:lnRef idx="0">
      <cs:styleClr val="auto"/>
    </cs:lnRef>
    <cs:fillRef idx="0"/>
    <cs:effectRef idx="0"/>
    <cs:fontRef idx="minor">
      <a:schemeClr val="lt1"/>
    </cs:fontRef>
    <cs:spPr>
      <a:ln w="19050" cap="rnd">
        <a:solidFill>
          <a:schemeClr val="phClr"/>
        </a:solidFill>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dk1"/>
    </cs:fontRef>
    <cs:spPr>
      <a:solidFill>
        <a:schemeClr val="lt1"/>
      </a:solidFill>
      <a:ln w="9525">
        <a:solidFill>
          <a:schemeClr val="tx1">
            <a:lumMod val="15000"/>
            <a:lumOff val="85000"/>
          </a:schemeClr>
        </a:solidFill>
      </a:ln>
    </cs:spPr>
  </cs:upBar>
  <cs:valueAxis>
    <cs:lnRef idx="0"/>
    <cs:fillRef idx="0"/>
    <cs:effectRef idx="0"/>
    <cs:fontRef idx="minor">
      <a:schemeClr val="tx1">
        <a:lumMod val="65000"/>
        <a:lumOff val="35000"/>
      </a:schemeClr>
    </cs:fontRef>
    <cs:defRPr sz="900" kern="1200"/>
  </cs:valueAxis>
  <cs:wall>
    <cs:lnRef idx="0"/>
    <cs:fillRef idx="0"/>
    <cs:effectRef idx="0"/>
    <cs:fontRef idx="minor">
      <a:schemeClr val="lt1"/>
    </cs:fontRef>
  </cs:wall>
</cs:chartStyle>
</file>

<file path=xl/drawings/_rels/drawing1.xml.rels><?xml version="1.0" encoding="UTF-8" standalone="yes"?>
<Relationships xmlns="http://schemas.openxmlformats.org/package/2006/relationships"><Relationship Id="rId3" Type="http://schemas.openxmlformats.org/officeDocument/2006/relationships/chart" Target="../charts/chart3.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5" Type="http://schemas.openxmlformats.org/officeDocument/2006/relationships/chart" Target="../charts/chart5.xml"/><Relationship Id="rId4" Type="http://schemas.openxmlformats.org/officeDocument/2006/relationships/chart" Target="../charts/chart4.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7</xdr:col>
      <xdr:colOff>304800</xdr:colOff>
      <xdr:row>14</xdr:row>
      <xdr:rowOff>76200</xdr:rowOff>
    </xdr:to>
    <xdr:graphicFrame macro="">
      <xdr:nvGraphicFramePr>
        <xdr:cNvPr id="2" name="Chart 1">
          <a:extLst>
            <a:ext uri="{FF2B5EF4-FFF2-40B4-BE49-F238E27FC236}">
              <a16:creationId xmlns:a16="http://schemas.microsoft.com/office/drawing/2014/main" id="{933540E5-EEAA-400E-810B-65E56F985F4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16</xdr:row>
      <xdr:rowOff>0</xdr:rowOff>
    </xdr:from>
    <xdr:to>
      <xdr:col>7</xdr:col>
      <xdr:colOff>304800</xdr:colOff>
      <xdr:row>30</xdr:row>
      <xdr:rowOff>76200</xdr:rowOff>
    </xdr:to>
    <xdr:graphicFrame macro="">
      <xdr:nvGraphicFramePr>
        <xdr:cNvPr id="3" name="Chart 2">
          <a:extLst>
            <a:ext uri="{FF2B5EF4-FFF2-40B4-BE49-F238E27FC236}">
              <a16:creationId xmlns:a16="http://schemas.microsoft.com/office/drawing/2014/main" id="{FE9EA566-611C-4107-99F8-CFD5782C5FC6}"/>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0</xdr:colOff>
      <xdr:row>32</xdr:row>
      <xdr:rowOff>0</xdr:rowOff>
    </xdr:from>
    <xdr:to>
      <xdr:col>7</xdr:col>
      <xdr:colOff>304800</xdr:colOff>
      <xdr:row>46</xdr:row>
      <xdr:rowOff>76200</xdr:rowOff>
    </xdr:to>
    <xdr:graphicFrame macro="">
      <xdr:nvGraphicFramePr>
        <xdr:cNvPr id="4" name="Chart 3">
          <a:extLst>
            <a:ext uri="{FF2B5EF4-FFF2-40B4-BE49-F238E27FC236}">
              <a16:creationId xmlns:a16="http://schemas.microsoft.com/office/drawing/2014/main" id="{F768FD29-E276-4B69-ACD5-6D648CBFDC1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8</xdr:col>
      <xdr:colOff>9525</xdr:colOff>
      <xdr:row>0</xdr:row>
      <xdr:rowOff>0</xdr:rowOff>
    </xdr:from>
    <xdr:to>
      <xdr:col>15</xdr:col>
      <xdr:colOff>314325</xdr:colOff>
      <xdr:row>14</xdr:row>
      <xdr:rowOff>76200</xdr:rowOff>
    </xdr:to>
    <xdr:graphicFrame macro="">
      <xdr:nvGraphicFramePr>
        <xdr:cNvPr id="5" name="Chart 4">
          <a:extLst>
            <a:ext uri="{FF2B5EF4-FFF2-40B4-BE49-F238E27FC236}">
              <a16:creationId xmlns:a16="http://schemas.microsoft.com/office/drawing/2014/main" id="{5380BFA6-DB96-4E00-9CFD-FCBA86C2EDCB}"/>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7</xdr:col>
      <xdr:colOff>600075</xdr:colOff>
      <xdr:row>16</xdr:row>
      <xdr:rowOff>9525</xdr:rowOff>
    </xdr:from>
    <xdr:to>
      <xdr:col>15</xdr:col>
      <xdr:colOff>295275</xdr:colOff>
      <xdr:row>30</xdr:row>
      <xdr:rowOff>85725</xdr:rowOff>
    </xdr:to>
    <xdr:graphicFrame macro="">
      <xdr:nvGraphicFramePr>
        <xdr:cNvPr id="6" name="Chart 5">
          <a:extLst>
            <a:ext uri="{FF2B5EF4-FFF2-40B4-BE49-F238E27FC236}">
              <a16:creationId xmlns:a16="http://schemas.microsoft.com/office/drawing/2014/main" id="{5D37F906-3B72-4592-84D6-6CBF32B800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16</xdr:col>
      <xdr:colOff>0</xdr:colOff>
      <xdr:row>0</xdr:row>
      <xdr:rowOff>0</xdr:rowOff>
    </xdr:from>
    <xdr:to>
      <xdr:col>23</xdr:col>
      <xdr:colOff>304800</xdr:colOff>
      <xdr:row>14</xdr:row>
      <xdr:rowOff>76200</xdr:rowOff>
    </xdr:to>
    <xdr:graphicFrame macro="">
      <xdr:nvGraphicFramePr>
        <xdr:cNvPr id="7" name="Chart 6">
          <a:extLst>
            <a:ext uri="{FF2B5EF4-FFF2-40B4-BE49-F238E27FC236}">
              <a16:creationId xmlns:a16="http://schemas.microsoft.com/office/drawing/2014/main" id="{1149F7BD-E401-4400-B4D6-980D20AFB282}"/>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wsDr>
</file>

<file path=xl/externalLinks/_rels/externalLink1.xml.rels><?xml version="1.0" encoding="UTF-8" standalone="yes"?>
<Relationships xmlns="http://schemas.openxmlformats.org/package/2006/relationships"><Relationship Id="rId2" Type="http://schemas.openxmlformats.org/officeDocument/2006/relationships/externalLinkPath" Target="file:///W:\Project%20Folders\Monitoring\Active%20Monitoring%20Projects\Monitoring\Stormdrain%20Monitoring\2025-2026\2025-2026%20-%20Stormdrain%20Trends.xlsx" TargetMode="External"/><Relationship Id="rId1" Type="http://schemas.openxmlformats.org/officeDocument/2006/relationships/externalLinkPath" Target="file:///W:\Project%20Folders\Monitoring\Active%20Monitoring%20Projects\Monitoring\Stormdrain%20Monitoring\2025-2026\2025-2026%20-%20Stormdrain%20Trends.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Stormdrain Data - 2025-2026"/>
      <sheetName val="E. coli Trends"/>
      <sheetName val="SD17 - Phosphorus"/>
    </sheetNames>
    <sheetDataSet>
      <sheetData sheetId="0">
        <row r="10">
          <cell r="F10" t="str">
            <v>E. coli MPN</v>
          </cell>
        </row>
        <row r="11">
          <cell r="B11" t="str">
            <v>First Flush</v>
          </cell>
          <cell r="F11" t="str">
            <v>-</v>
          </cell>
        </row>
        <row r="12">
          <cell r="B12" t="str">
            <v>Wet Weather</v>
          </cell>
          <cell r="F12" t="str">
            <v>-</v>
          </cell>
        </row>
        <row r="13">
          <cell r="B13" t="str">
            <v>Dry Weather</v>
          </cell>
          <cell r="F13">
            <v>75.400000000000006</v>
          </cell>
        </row>
        <row r="14">
          <cell r="F14" t="str">
            <v>E. coli MPN</v>
          </cell>
          <cell r="S14" t="str">
            <v>E. coli MPN</v>
          </cell>
        </row>
        <row r="15">
          <cell r="B15" t="str">
            <v>First Flush</v>
          </cell>
          <cell r="F15" t="str">
            <v>-</v>
          </cell>
          <cell r="O15" t="str">
            <v>First Flush</v>
          </cell>
          <cell r="S15">
            <v>2419.1999999999998</v>
          </cell>
        </row>
        <row r="16">
          <cell r="B16" t="str">
            <v>Wet Weather</v>
          </cell>
          <cell r="F16" t="str">
            <v>-</v>
          </cell>
          <cell r="O16" t="str">
            <v>Wet Weather</v>
          </cell>
          <cell r="S16">
            <v>133.4</v>
          </cell>
        </row>
        <row r="17">
          <cell r="B17" t="str">
            <v>Dry Weather</v>
          </cell>
          <cell r="F17">
            <v>1299.7</v>
          </cell>
          <cell r="O17" t="str">
            <v>Dry Weather</v>
          </cell>
          <cell r="S17" t="str">
            <v>-</v>
          </cell>
        </row>
        <row r="18">
          <cell r="S18" t="str">
            <v>E. coli MPN</v>
          </cell>
        </row>
        <row r="19">
          <cell r="O19" t="str">
            <v>First Flush</v>
          </cell>
          <cell r="S19">
            <v>1732.9</v>
          </cell>
        </row>
        <row r="20">
          <cell r="O20" t="str">
            <v>Wet Weather</v>
          </cell>
          <cell r="S20">
            <v>275.5</v>
          </cell>
        </row>
        <row r="21">
          <cell r="O21" t="str">
            <v>Dry Weather</v>
          </cell>
          <cell r="S21">
            <v>298.7</v>
          </cell>
        </row>
        <row r="22">
          <cell r="F22" t="str">
            <v>E. coli MPN</v>
          </cell>
        </row>
        <row r="23">
          <cell r="B23" t="str">
            <v>First Flush</v>
          </cell>
          <cell r="F23">
            <v>217.8</v>
          </cell>
        </row>
        <row r="24">
          <cell r="B24" t="str">
            <v>Wet Weather</v>
          </cell>
          <cell r="F24">
            <v>6.3</v>
          </cell>
        </row>
        <row r="25">
          <cell r="B25" t="str">
            <v>Dry Weather</v>
          </cell>
          <cell r="F25">
            <v>160.69999999999999</v>
          </cell>
        </row>
        <row r="26">
          <cell r="S26" t="str">
            <v>E. coli MPN</v>
          </cell>
        </row>
        <row r="27">
          <cell r="O27" t="str">
            <v>First Flush</v>
          </cell>
          <cell r="S27">
            <v>121.1</v>
          </cell>
        </row>
        <row r="28">
          <cell r="O28" t="str">
            <v>Wet Weather</v>
          </cell>
          <cell r="S28">
            <v>71.7</v>
          </cell>
        </row>
        <row r="29">
          <cell r="O29" t="str">
            <v>Dry Weather</v>
          </cell>
          <cell r="S29">
            <v>143.9</v>
          </cell>
        </row>
      </sheetData>
      <sheetData sheetId="1"/>
      <sheetData sheetId="2"/>
    </sheetDataSet>
  </externalBook>
</externalLink>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1BD817-6B8F-4B1B-9331-34C780702070}">
  <dimension ref="A1:H58"/>
  <sheetViews>
    <sheetView tabSelected="1" view="pageBreakPreview" topLeftCell="F25" zoomScaleNormal="100" zoomScaleSheetLayoutView="100" workbookViewId="0">
      <selection activeCell="H29" sqref="H29"/>
    </sheetView>
  </sheetViews>
  <sheetFormatPr defaultColWidth="9.140625" defaultRowHeight="15.75" x14ac:dyDescent="0.25"/>
  <cols>
    <col min="1" max="1" width="32.140625" style="1" customWidth="1"/>
    <col min="2" max="2" width="31.5703125" style="1" customWidth="1"/>
    <col min="3" max="3" width="48.7109375" style="1" customWidth="1"/>
    <col min="4" max="4" width="35.85546875" style="1" customWidth="1"/>
    <col min="5" max="5" width="72.5703125" style="1" customWidth="1"/>
    <col min="6" max="6" width="16.7109375" style="1" customWidth="1"/>
    <col min="7" max="7" width="69.28515625" style="1" customWidth="1"/>
    <col min="8" max="8" width="145" style="1" bestFit="1" customWidth="1"/>
    <col min="9" max="16384" width="9.140625" style="1"/>
  </cols>
  <sheetData>
    <row r="1" spans="1:8" ht="16.5" thickBot="1" x14ac:dyDescent="0.3">
      <c r="A1" s="44" t="s">
        <v>62</v>
      </c>
      <c r="B1" s="45"/>
      <c r="C1" s="45"/>
      <c r="D1" s="45"/>
      <c r="E1" s="45"/>
      <c r="F1" s="45"/>
      <c r="G1" s="45"/>
      <c r="H1" s="46"/>
    </row>
    <row r="2" spans="1:8" ht="16.5" thickTop="1" x14ac:dyDescent="0.25">
      <c r="A2" s="2" t="s">
        <v>0</v>
      </c>
      <c r="B2" s="3" t="s">
        <v>2</v>
      </c>
      <c r="C2" s="3" t="s">
        <v>4</v>
      </c>
      <c r="D2" s="3" t="s">
        <v>6</v>
      </c>
      <c r="E2" s="3" t="s">
        <v>7</v>
      </c>
      <c r="F2" s="3" t="s">
        <v>9</v>
      </c>
      <c r="G2" s="3" t="s">
        <v>11</v>
      </c>
      <c r="H2" s="3" t="s">
        <v>13</v>
      </c>
    </row>
    <row r="3" spans="1:8" ht="75" customHeight="1" thickBot="1" x14ac:dyDescent="0.3">
      <c r="A3" s="4" t="s">
        <v>1</v>
      </c>
      <c r="B3" s="5" t="s">
        <v>3</v>
      </c>
      <c r="C3" s="5" t="s">
        <v>5</v>
      </c>
      <c r="D3" s="5" t="s">
        <v>63</v>
      </c>
      <c r="E3" s="5" t="s">
        <v>8</v>
      </c>
      <c r="F3" s="5" t="s">
        <v>10</v>
      </c>
      <c r="G3" s="5" t="s">
        <v>12</v>
      </c>
      <c r="H3" s="5" t="s">
        <v>14</v>
      </c>
    </row>
    <row r="4" spans="1:8" ht="32.25" thickTop="1" x14ac:dyDescent="0.25">
      <c r="A4" s="47" t="s">
        <v>15</v>
      </c>
      <c r="B4" s="48" t="s">
        <v>16</v>
      </c>
      <c r="C4" s="48" t="s">
        <v>67</v>
      </c>
      <c r="D4" s="48" t="s">
        <v>17</v>
      </c>
      <c r="E4" s="48" t="s">
        <v>40</v>
      </c>
      <c r="F4" s="48" t="s">
        <v>41</v>
      </c>
      <c r="G4" s="49" t="s">
        <v>70</v>
      </c>
      <c r="H4" s="6" t="s">
        <v>204</v>
      </c>
    </row>
    <row r="5" spans="1:8" x14ac:dyDescent="0.25">
      <c r="A5" s="30"/>
      <c r="B5" s="33"/>
      <c r="C5" s="33"/>
      <c r="D5" s="33"/>
      <c r="E5" s="33"/>
      <c r="F5" s="33"/>
      <c r="G5" s="33"/>
      <c r="H5" s="6" t="s">
        <v>32</v>
      </c>
    </row>
    <row r="6" spans="1:8" x14ac:dyDescent="0.25">
      <c r="A6" s="30"/>
      <c r="B6" s="33"/>
      <c r="C6" s="33"/>
      <c r="D6" s="33"/>
      <c r="E6" s="33"/>
      <c r="F6" s="33"/>
      <c r="G6" s="33"/>
      <c r="H6" s="6" t="s">
        <v>33</v>
      </c>
    </row>
    <row r="7" spans="1:8" x14ac:dyDescent="0.25">
      <c r="A7" s="30"/>
      <c r="B7" s="33"/>
      <c r="C7" s="33"/>
      <c r="D7" s="33"/>
      <c r="E7" s="33"/>
      <c r="F7" s="33"/>
      <c r="G7" s="33"/>
      <c r="H7" s="6" t="s">
        <v>34</v>
      </c>
    </row>
    <row r="8" spans="1:8" ht="50.25" customHeight="1" thickBot="1" x14ac:dyDescent="0.3">
      <c r="A8" s="31"/>
      <c r="B8" s="34"/>
      <c r="C8" s="34"/>
      <c r="D8" s="34"/>
      <c r="E8" s="34"/>
      <c r="F8" s="34"/>
      <c r="G8" s="34"/>
      <c r="H8" s="7" t="s">
        <v>35</v>
      </c>
    </row>
    <row r="9" spans="1:8" ht="179.25" customHeight="1" x14ac:dyDescent="0.25">
      <c r="A9" s="36" t="s">
        <v>66</v>
      </c>
      <c r="B9" s="36" t="s">
        <v>36</v>
      </c>
      <c r="C9" s="32" t="s">
        <v>68</v>
      </c>
      <c r="D9" s="32" t="s">
        <v>37</v>
      </c>
      <c r="E9" s="32" t="s">
        <v>42</v>
      </c>
      <c r="F9" s="32" t="s">
        <v>19</v>
      </c>
      <c r="G9" s="32" t="s">
        <v>71</v>
      </c>
      <c r="H9" s="12" t="s">
        <v>205</v>
      </c>
    </row>
    <row r="10" spans="1:8" x14ac:dyDescent="0.25">
      <c r="A10" s="37"/>
      <c r="B10" s="37"/>
      <c r="C10" s="33"/>
      <c r="D10" s="33"/>
      <c r="E10" s="33"/>
      <c r="F10" s="33"/>
      <c r="G10" s="33"/>
      <c r="H10" s="6" t="s">
        <v>32</v>
      </c>
    </row>
    <row r="11" spans="1:8" x14ac:dyDescent="0.25">
      <c r="A11" s="37"/>
      <c r="B11" s="37"/>
      <c r="C11" s="33"/>
      <c r="D11" s="33"/>
      <c r="E11" s="33"/>
      <c r="F11" s="33"/>
      <c r="G11" s="33"/>
      <c r="H11" s="6" t="s">
        <v>33</v>
      </c>
    </row>
    <row r="12" spans="1:8" x14ac:dyDescent="0.25">
      <c r="A12" s="37"/>
      <c r="B12" s="37"/>
      <c r="C12" s="33"/>
      <c r="D12" s="33"/>
      <c r="E12" s="33"/>
      <c r="F12" s="33"/>
      <c r="G12" s="33"/>
      <c r="H12" s="6" t="s">
        <v>34</v>
      </c>
    </row>
    <row r="13" spans="1:8" ht="16.5" thickBot="1" x14ac:dyDescent="0.3">
      <c r="A13" s="37"/>
      <c r="B13" s="37"/>
      <c r="C13" s="34"/>
      <c r="D13" s="34"/>
      <c r="E13" s="34"/>
      <c r="F13" s="34"/>
      <c r="G13" s="34"/>
      <c r="H13" s="7" t="s">
        <v>35</v>
      </c>
    </row>
    <row r="14" spans="1:8" ht="105" customHeight="1" x14ac:dyDescent="0.25">
      <c r="A14" s="37"/>
      <c r="B14" s="37"/>
      <c r="C14" s="32" t="s">
        <v>69</v>
      </c>
      <c r="D14" s="32" t="s">
        <v>60</v>
      </c>
      <c r="E14" s="32" t="s">
        <v>38</v>
      </c>
      <c r="F14" s="32" t="s">
        <v>39</v>
      </c>
      <c r="G14" s="32" t="s">
        <v>72</v>
      </c>
      <c r="H14" s="12" t="s">
        <v>206</v>
      </c>
    </row>
    <row r="15" spans="1:8" x14ac:dyDescent="0.25">
      <c r="A15" s="37"/>
      <c r="B15" s="37"/>
      <c r="C15" s="33"/>
      <c r="D15" s="33"/>
      <c r="E15" s="33"/>
      <c r="F15" s="33"/>
      <c r="G15" s="33"/>
      <c r="H15" s="6" t="s">
        <v>32</v>
      </c>
    </row>
    <row r="16" spans="1:8" x14ac:dyDescent="0.25">
      <c r="A16" s="37"/>
      <c r="B16" s="37"/>
      <c r="C16" s="33"/>
      <c r="D16" s="33"/>
      <c r="E16" s="33"/>
      <c r="F16" s="33"/>
      <c r="G16" s="33"/>
      <c r="H16" s="6" t="s">
        <v>33</v>
      </c>
    </row>
    <row r="17" spans="1:8" x14ac:dyDescent="0.25">
      <c r="A17" s="37"/>
      <c r="B17" s="37"/>
      <c r="C17" s="33"/>
      <c r="D17" s="33"/>
      <c r="E17" s="33"/>
      <c r="F17" s="33"/>
      <c r="G17" s="33"/>
      <c r="H17" s="6" t="s">
        <v>34</v>
      </c>
    </row>
    <row r="18" spans="1:8" ht="59.25" customHeight="1" thickBot="1" x14ac:dyDescent="0.3">
      <c r="A18" s="37"/>
      <c r="B18" s="37"/>
      <c r="C18" s="34"/>
      <c r="D18" s="34"/>
      <c r="E18" s="34"/>
      <c r="F18" s="34"/>
      <c r="G18" s="34"/>
      <c r="H18" s="7" t="s">
        <v>35</v>
      </c>
    </row>
    <row r="19" spans="1:8" ht="94.5" x14ac:dyDescent="0.25">
      <c r="A19" s="37"/>
      <c r="B19" s="37"/>
      <c r="C19" s="32" t="s">
        <v>61</v>
      </c>
      <c r="D19" s="32" t="s">
        <v>30</v>
      </c>
      <c r="E19" s="32" t="s">
        <v>31</v>
      </c>
      <c r="F19" s="32" t="s">
        <v>18</v>
      </c>
      <c r="G19" s="32" t="s">
        <v>73</v>
      </c>
      <c r="H19" s="6" t="s">
        <v>207</v>
      </c>
    </row>
    <row r="20" spans="1:8" ht="36" customHeight="1" x14ac:dyDescent="0.25">
      <c r="A20" s="37"/>
      <c r="B20" s="37"/>
      <c r="C20" s="33"/>
      <c r="D20" s="33"/>
      <c r="E20" s="33"/>
      <c r="F20" s="33"/>
      <c r="G20" s="33"/>
      <c r="H20" s="6" t="s">
        <v>32</v>
      </c>
    </row>
    <row r="21" spans="1:8" ht="36" customHeight="1" x14ac:dyDescent="0.25">
      <c r="A21" s="37"/>
      <c r="B21" s="37"/>
      <c r="C21" s="33"/>
      <c r="D21" s="33"/>
      <c r="E21" s="33"/>
      <c r="F21" s="33"/>
      <c r="G21" s="33"/>
      <c r="H21" s="6" t="s">
        <v>33</v>
      </c>
    </row>
    <row r="22" spans="1:8" ht="36" customHeight="1" x14ac:dyDescent="0.25">
      <c r="A22" s="37"/>
      <c r="B22" s="37"/>
      <c r="C22" s="33"/>
      <c r="D22" s="33"/>
      <c r="E22" s="33"/>
      <c r="F22" s="33"/>
      <c r="G22" s="33"/>
      <c r="H22" s="6" t="s">
        <v>34</v>
      </c>
    </row>
    <row r="23" spans="1:8" ht="36.75" customHeight="1" thickBot="1" x14ac:dyDescent="0.3">
      <c r="A23" s="37"/>
      <c r="B23" s="50"/>
      <c r="C23" s="34"/>
      <c r="D23" s="34"/>
      <c r="E23" s="34"/>
      <c r="F23" s="34"/>
      <c r="G23" s="34"/>
      <c r="H23" s="7" t="s">
        <v>35</v>
      </c>
    </row>
    <row r="24" spans="1:8" ht="126" customHeight="1" x14ac:dyDescent="0.25">
      <c r="A24" s="37"/>
      <c r="B24" s="36" t="s">
        <v>45</v>
      </c>
      <c r="C24" s="32" t="s">
        <v>74</v>
      </c>
      <c r="D24" s="32" t="s">
        <v>20</v>
      </c>
      <c r="E24" s="32" t="s">
        <v>64</v>
      </c>
      <c r="F24" s="32" t="s">
        <v>18</v>
      </c>
      <c r="G24" s="32" t="s">
        <v>75</v>
      </c>
      <c r="H24" s="6" t="s">
        <v>211</v>
      </c>
    </row>
    <row r="25" spans="1:8" ht="36" customHeight="1" x14ac:dyDescent="0.25">
      <c r="A25" s="37"/>
      <c r="B25" s="37"/>
      <c r="C25" s="33"/>
      <c r="D25" s="33"/>
      <c r="E25" s="33"/>
      <c r="F25" s="33"/>
      <c r="G25" s="33"/>
      <c r="H25" s="6" t="s">
        <v>32</v>
      </c>
    </row>
    <row r="26" spans="1:8" ht="84" customHeight="1" x14ac:dyDescent="0.25">
      <c r="A26" s="37"/>
      <c r="B26" s="37"/>
      <c r="C26" s="33"/>
      <c r="D26" s="33"/>
      <c r="E26" s="33"/>
      <c r="F26" s="33"/>
      <c r="G26" s="33"/>
      <c r="H26" s="6" t="s">
        <v>33</v>
      </c>
    </row>
    <row r="27" spans="1:8" ht="36" customHeight="1" x14ac:dyDescent="0.25">
      <c r="A27" s="37"/>
      <c r="B27" s="37"/>
      <c r="C27" s="33"/>
      <c r="D27" s="33"/>
      <c r="E27" s="33"/>
      <c r="F27" s="33"/>
      <c r="G27" s="33"/>
      <c r="H27" s="6" t="s">
        <v>34</v>
      </c>
    </row>
    <row r="28" spans="1:8" ht="36.75" customHeight="1" thickBot="1" x14ac:dyDescent="0.3">
      <c r="A28" s="50"/>
      <c r="B28" s="50"/>
      <c r="C28" s="34"/>
      <c r="D28" s="34"/>
      <c r="E28" s="34"/>
      <c r="F28" s="34"/>
      <c r="G28" s="34"/>
      <c r="H28" s="7" t="s">
        <v>35</v>
      </c>
    </row>
    <row r="29" spans="1:8" ht="94.5" customHeight="1" x14ac:dyDescent="0.25">
      <c r="A29" s="38" t="s">
        <v>21</v>
      </c>
      <c r="B29" s="32" t="s">
        <v>44</v>
      </c>
      <c r="C29" s="32" t="s">
        <v>76</v>
      </c>
      <c r="D29" s="32" t="s">
        <v>77</v>
      </c>
      <c r="E29" s="41" t="s">
        <v>56</v>
      </c>
      <c r="F29" s="32" t="s">
        <v>18</v>
      </c>
      <c r="G29" s="41" t="s">
        <v>57</v>
      </c>
      <c r="H29" s="6" t="s">
        <v>212</v>
      </c>
    </row>
    <row r="30" spans="1:8" x14ac:dyDescent="0.25">
      <c r="A30" s="39"/>
      <c r="B30" s="33"/>
      <c r="C30" s="33"/>
      <c r="D30" s="33"/>
      <c r="E30" s="42"/>
      <c r="F30" s="33"/>
      <c r="G30" s="42"/>
      <c r="H30" s="6" t="s">
        <v>32</v>
      </c>
    </row>
    <row r="31" spans="1:8" x14ac:dyDescent="0.25">
      <c r="A31" s="39"/>
      <c r="B31" s="33"/>
      <c r="C31" s="33"/>
      <c r="D31" s="33"/>
      <c r="E31" s="42"/>
      <c r="F31" s="33"/>
      <c r="G31" s="42"/>
      <c r="H31" s="6" t="s">
        <v>33</v>
      </c>
    </row>
    <row r="32" spans="1:8" x14ac:dyDescent="0.25">
      <c r="A32" s="39"/>
      <c r="B32" s="33"/>
      <c r="C32" s="33"/>
      <c r="D32" s="33"/>
      <c r="E32" s="42"/>
      <c r="F32" s="33"/>
      <c r="G32" s="42"/>
      <c r="H32" s="6" t="s">
        <v>34</v>
      </c>
    </row>
    <row r="33" spans="1:8" ht="93.75" customHeight="1" thickBot="1" x14ac:dyDescent="0.3">
      <c r="A33" s="39"/>
      <c r="B33" s="34"/>
      <c r="C33" s="34"/>
      <c r="D33" s="34"/>
      <c r="E33" s="43"/>
      <c r="F33" s="34"/>
      <c r="G33" s="43"/>
      <c r="H33" s="7" t="s">
        <v>35</v>
      </c>
    </row>
    <row r="34" spans="1:8" ht="71.25" customHeight="1" x14ac:dyDescent="0.25">
      <c r="A34" s="39"/>
      <c r="B34" s="32" t="s">
        <v>43</v>
      </c>
      <c r="C34" s="32" t="s">
        <v>80</v>
      </c>
      <c r="D34" s="32" t="s">
        <v>20</v>
      </c>
      <c r="E34" s="32" t="s">
        <v>78</v>
      </c>
      <c r="F34" s="32" t="s">
        <v>18</v>
      </c>
      <c r="G34" s="32" t="s">
        <v>79</v>
      </c>
      <c r="H34" s="6" t="s">
        <v>135</v>
      </c>
    </row>
    <row r="35" spans="1:8" x14ac:dyDescent="0.25">
      <c r="A35" s="39"/>
      <c r="B35" s="33"/>
      <c r="C35" s="33"/>
      <c r="D35" s="33"/>
      <c r="E35" s="33"/>
      <c r="F35" s="33"/>
      <c r="G35" s="33"/>
      <c r="H35" s="6" t="s">
        <v>32</v>
      </c>
    </row>
    <row r="36" spans="1:8" x14ac:dyDescent="0.25">
      <c r="A36" s="39"/>
      <c r="B36" s="33"/>
      <c r="C36" s="33"/>
      <c r="D36" s="33"/>
      <c r="E36" s="33"/>
      <c r="F36" s="33"/>
      <c r="G36" s="33"/>
      <c r="H36" s="6" t="s">
        <v>33</v>
      </c>
    </row>
    <row r="37" spans="1:8" x14ac:dyDescent="0.25">
      <c r="A37" s="39"/>
      <c r="B37" s="33"/>
      <c r="C37" s="33"/>
      <c r="D37" s="33"/>
      <c r="E37" s="33"/>
      <c r="F37" s="33"/>
      <c r="G37" s="33"/>
      <c r="H37" s="6" t="s">
        <v>34</v>
      </c>
    </row>
    <row r="38" spans="1:8" ht="16.5" thickBot="1" x14ac:dyDescent="0.3">
      <c r="A38" s="40"/>
      <c r="B38" s="34"/>
      <c r="C38" s="34"/>
      <c r="D38" s="34"/>
      <c r="E38" s="34"/>
      <c r="F38" s="34"/>
      <c r="G38" s="34"/>
      <c r="H38" s="7" t="s">
        <v>35</v>
      </c>
    </row>
    <row r="39" spans="1:8" ht="15" customHeight="1" x14ac:dyDescent="0.25">
      <c r="A39" s="36" t="s">
        <v>46</v>
      </c>
      <c r="B39" s="32" t="s">
        <v>22</v>
      </c>
      <c r="C39" s="32" t="s">
        <v>82</v>
      </c>
      <c r="D39" s="32" t="s">
        <v>17</v>
      </c>
      <c r="E39" s="32" t="s">
        <v>23</v>
      </c>
      <c r="F39" s="32" t="s">
        <v>18</v>
      </c>
      <c r="G39" s="32" t="s">
        <v>81</v>
      </c>
      <c r="H39" s="6" t="s">
        <v>203</v>
      </c>
    </row>
    <row r="40" spans="1:8" x14ac:dyDescent="0.25">
      <c r="A40" s="37"/>
      <c r="B40" s="33"/>
      <c r="C40" s="33"/>
      <c r="D40" s="33"/>
      <c r="E40" s="33"/>
      <c r="F40" s="33"/>
      <c r="G40" s="33"/>
      <c r="H40" s="6" t="s">
        <v>32</v>
      </c>
    </row>
    <row r="41" spans="1:8" x14ac:dyDescent="0.25">
      <c r="A41" s="37"/>
      <c r="B41" s="33"/>
      <c r="C41" s="33"/>
      <c r="D41" s="33"/>
      <c r="E41" s="33"/>
      <c r="F41" s="33"/>
      <c r="G41" s="33"/>
      <c r="H41" s="6" t="s">
        <v>33</v>
      </c>
    </row>
    <row r="42" spans="1:8" x14ac:dyDescent="0.25">
      <c r="A42" s="37"/>
      <c r="B42" s="33"/>
      <c r="C42" s="33"/>
      <c r="D42" s="33"/>
      <c r="E42" s="33"/>
      <c r="F42" s="33"/>
      <c r="G42" s="33"/>
      <c r="H42" s="6" t="s">
        <v>34</v>
      </c>
    </row>
    <row r="43" spans="1:8" ht="16.5" thickBot="1" x14ac:dyDescent="0.3">
      <c r="A43" s="37"/>
      <c r="B43" s="34"/>
      <c r="C43" s="34"/>
      <c r="D43" s="34"/>
      <c r="E43" s="34"/>
      <c r="F43" s="34"/>
      <c r="G43" s="34"/>
      <c r="H43" s="7" t="s">
        <v>35</v>
      </c>
    </row>
    <row r="44" spans="1:8" ht="63" x14ac:dyDescent="0.25">
      <c r="A44" s="36" t="s">
        <v>47</v>
      </c>
      <c r="B44" s="32" t="s">
        <v>24</v>
      </c>
      <c r="C44" s="32" t="s">
        <v>25</v>
      </c>
      <c r="D44" s="32" t="s">
        <v>49</v>
      </c>
      <c r="E44" s="32" t="s">
        <v>26</v>
      </c>
      <c r="F44" s="32" t="s">
        <v>18</v>
      </c>
      <c r="G44" s="32" t="s">
        <v>83</v>
      </c>
      <c r="H44" s="6" t="s">
        <v>208</v>
      </c>
    </row>
    <row r="45" spans="1:8" x14ac:dyDescent="0.25">
      <c r="A45" s="37"/>
      <c r="B45" s="33"/>
      <c r="C45" s="33"/>
      <c r="D45" s="33"/>
      <c r="E45" s="33"/>
      <c r="F45" s="33"/>
      <c r="G45" s="33"/>
      <c r="H45" s="6" t="s">
        <v>32</v>
      </c>
    </row>
    <row r="46" spans="1:8" x14ac:dyDescent="0.25">
      <c r="A46" s="37"/>
      <c r="B46" s="33"/>
      <c r="C46" s="33"/>
      <c r="D46" s="33"/>
      <c r="E46" s="33"/>
      <c r="F46" s="33"/>
      <c r="G46" s="33"/>
      <c r="H46" s="6" t="s">
        <v>33</v>
      </c>
    </row>
    <row r="47" spans="1:8" x14ac:dyDescent="0.25">
      <c r="A47" s="37"/>
      <c r="B47" s="33"/>
      <c r="C47" s="33"/>
      <c r="D47" s="33"/>
      <c r="E47" s="33"/>
      <c r="F47" s="33"/>
      <c r="G47" s="33"/>
      <c r="H47" s="6" t="s">
        <v>34</v>
      </c>
    </row>
    <row r="48" spans="1:8" ht="30.75" customHeight="1" thickBot="1" x14ac:dyDescent="0.3">
      <c r="A48" s="37"/>
      <c r="B48" s="34"/>
      <c r="C48" s="34"/>
      <c r="D48" s="34"/>
      <c r="E48" s="34"/>
      <c r="F48" s="34"/>
      <c r="G48" s="34"/>
      <c r="H48" s="7" t="s">
        <v>35</v>
      </c>
    </row>
    <row r="49" spans="1:8" ht="83.25" customHeight="1" x14ac:dyDescent="0.25">
      <c r="A49" s="29" t="s">
        <v>59</v>
      </c>
      <c r="B49" s="32" t="s">
        <v>65</v>
      </c>
      <c r="C49" s="32" t="s">
        <v>85</v>
      </c>
      <c r="D49" s="32" t="s">
        <v>86</v>
      </c>
      <c r="E49" s="32" t="s">
        <v>58</v>
      </c>
      <c r="F49" s="32" t="s">
        <v>18</v>
      </c>
      <c r="G49" s="41" t="s">
        <v>84</v>
      </c>
      <c r="H49" s="8" t="s">
        <v>209</v>
      </c>
    </row>
    <row r="50" spans="1:8" x14ac:dyDescent="0.25">
      <c r="A50" s="30"/>
      <c r="B50" s="33"/>
      <c r="C50" s="33"/>
      <c r="D50" s="33"/>
      <c r="E50" s="33"/>
      <c r="F50" s="33"/>
      <c r="G50" s="42"/>
      <c r="H50" s="8" t="s">
        <v>32</v>
      </c>
    </row>
    <row r="51" spans="1:8" x14ac:dyDescent="0.25">
      <c r="A51" s="30"/>
      <c r="B51" s="33"/>
      <c r="C51" s="33"/>
      <c r="D51" s="33"/>
      <c r="E51" s="33"/>
      <c r="F51" s="33"/>
      <c r="G51" s="42"/>
      <c r="H51" s="8" t="s">
        <v>33</v>
      </c>
    </row>
    <row r="52" spans="1:8" x14ac:dyDescent="0.25">
      <c r="A52" s="30"/>
      <c r="B52" s="33"/>
      <c r="C52" s="33"/>
      <c r="D52" s="33"/>
      <c r="E52" s="33"/>
      <c r="F52" s="33"/>
      <c r="G52" s="42"/>
      <c r="H52" s="8" t="s">
        <v>34</v>
      </c>
    </row>
    <row r="53" spans="1:8" ht="16.5" thickBot="1" x14ac:dyDescent="0.3">
      <c r="A53" s="31"/>
      <c r="B53" s="35"/>
      <c r="C53" s="35"/>
      <c r="D53" s="34"/>
      <c r="E53" s="34"/>
      <c r="F53" s="35"/>
      <c r="G53" s="43"/>
      <c r="H53" s="9" t="s">
        <v>35</v>
      </c>
    </row>
    <row r="54" spans="1:8" ht="47.25" x14ac:dyDescent="0.25">
      <c r="A54" s="29" t="s">
        <v>27</v>
      </c>
      <c r="B54" s="29"/>
      <c r="C54" s="32" t="s">
        <v>87</v>
      </c>
      <c r="D54" s="32" t="s">
        <v>48</v>
      </c>
      <c r="E54" s="32" t="s">
        <v>28</v>
      </c>
      <c r="F54" s="32" t="s">
        <v>29</v>
      </c>
      <c r="G54" s="32" t="s">
        <v>88</v>
      </c>
      <c r="H54" s="6" t="s">
        <v>210</v>
      </c>
    </row>
    <row r="55" spans="1:8" x14ac:dyDescent="0.25">
      <c r="A55" s="30"/>
      <c r="B55" s="30"/>
      <c r="C55" s="33"/>
      <c r="D55" s="33"/>
      <c r="E55" s="33"/>
      <c r="F55" s="33"/>
      <c r="G55" s="33"/>
      <c r="H55" s="6" t="s">
        <v>52</v>
      </c>
    </row>
    <row r="56" spans="1:8" x14ac:dyDescent="0.25">
      <c r="A56" s="30"/>
      <c r="B56" s="30"/>
      <c r="C56" s="33"/>
      <c r="D56" s="33"/>
      <c r="E56" s="33"/>
      <c r="F56" s="33"/>
      <c r="G56" s="33"/>
      <c r="H56" s="6" t="s">
        <v>53</v>
      </c>
    </row>
    <row r="57" spans="1:8" x14ac:dyDescent="0.25">
      <c r="A57" s="30"/>
      <c r="B57" s="30"/>
      <c r="C57" s="33"/>
      <c r="D57" s="33"/>
      <c r="E57" s="33"/>
      <c r="F57" s="33"/>
      <c r="G57" s="33"/>
      <c r="H57" s="6" t="s">
        <v>54</v>
      </c>
    </row>
    <row r="58" spans="1:8" ht="16.5" thickBot="1" x14ac:dyDescent="0.3">
      <c r="A58" s="31"/>
      <c r="B58" s="31"/>
      <c r="C58" s="34"/>
      <c r="D58" s="34"/>
      <c r="E58" s="34"/>
      <c r="F58" s="34"/>
      <c r="G58" s="34"/>
      <c r="H58" s="7" t="s">
        <v>55</v>
      </c>
    </row>
  </sheetData>
  <mergeCells count="72">
    <mergeCell ref="G34:G38"/>
    <mergeCell ref="G39:G43"/>
    <mergeCell ref="G44:G48"/>
    <mergeCell ref="G49:G53"/>
    <mergeCell ref="G54:G58"/>
    <mergeCell ref="G9:G13"/>
    <mergeCell ref="G14:G18"/>
    <mergeCell ref="G19:G23"/>
    <mergeCell ref="G24:G28"/>
    <mergeCell ref="G29:G33"/>
    <mergeCell ref="E9:E13"/>
    <mergeCell ref="C14:C18"/>
    <mergeCell ref="E14:E18"/>
    <mergeCell ref="F14:F18"/>
    <mergeCell ref="F9:F13"/>
    <mergeCell ref="A9:A28"/>
    <mergeCell ref="B9:B23"/>
    <mergeCell ref="B24:B28"/>
    <mergeCell ref="C19:C23"/>
    <mergeCell ref="D19:D23"/>
    <mergeCell ref="D14:D18"/>
    <mergeCell ref="C9:C13"/>
    <mergeCell ref="D9:D13"/>
    <mergeCell ref="A1:H1"/>
    <mergeCell ref="A4:A8"/>
    <mergeCell ref="B4:B8"/>
    <mergeCell ref="C4:C8"/>
    <mergeCell ref="D4:D8"/>
    <mergeCell ref="E4:E8"/>
    <mergeCell ref="F4:F8"/>
    <mergeCell ref="G4:G8"/>
    <mergeCell ref="C24:C28"/>
    <mergeCell ref="D24:D28"/>
    <mergeCell ref="E24:E28"/>
    <mergeCell ref="F24:F28"/>
    <mergeCell ref="E19:E23"/>
    <mergeCell ref="F19:F23"/>
    <mergeCell ref="E34:E38"/>
    <mergeCell ref="F34:F38"/>
    <mergeCell ref="B29:B33"/>
    <mergeCell ref="C29:C33"/>
    <mergeCell ref="E29:E33"/>
    <mergeCell ref="F29:F33"/>
    <mergeCell ref="A29:A38"/>
    <mergeCell ref="D29:D33"/>
    <mergeCell ref="B34:B38"/>
    <mergeCell ref="C34:C38"/>
    <mergeCell ref="D34:D38"/>
    <mergeCell ref="F44:F48"/>
    <mergeCell ref="A39:A43"/>
    <mergeCell ref="B39:B43"/>
    <mergeCell ref="C39:C43"/>
    <mergeCell ref="D39:D43"/>
    <mergeCell ref="E39:E43"/>
    <mergeCell ref="F39:F43"/>
    <mergeCell ref="A44:A48"/>
    <mergeCell ref="B44:B48"/>
    <mergeCell ref="C44:C48"/>
    <mergeCell ref="D44:D48"/>
    <mergeCell ref="E44:E48"/>
    <mergeCell ref="F54:F58"/>
    <mergeCell ref="A49:A53"/>
    <mergeCell ref="B49:B53"/>
    <mergeCell ref="C49:C53"/>
    <mergeCell ref="D49:D53"/>
    <mergeCell ref="E49:E53"/>
    <mergeCell ref="F49:F53"/>
    <mergeCell ref="A54:A58"/>
    <mergeCell ref="B54:B58"/>
    <mergeCell ref="C54:C58"/>
    <mergeCell ref="D54:D58"/>
    <mergeCell ref="E54:E58"/>
  </mergeCells>
  <phoneticPr fontId="1" type="noConversion"/>
  <pageMargins left="0.7" right="0.7" top="0.75" bottom="0.75" header="0.3" footer="0.3"/>
  <pageSetup paperSize="17" scale="55" orientation="landscape" r:id="rId1"/>
  <rowBreaks count="1" manualBreakCount="1">
    <brk id="28"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D44A5B-619A-493C-A11B-386C99F64C71}">
  <dimension ref="B5:T20"/>
  <sheetViews>
    <sheetView workbookViewId="0">
      <selection activeCell="H23" sqref="H23"/>
    </sheetView>
  </sheetViews>
  <sheetFormatPr defaultRowHeight="15" x14ac:dyDescent="0.25"/>
  <cols>
    <col min="5" max="5" width="10.7109375" customWidth="1"/>
    <col min="6" max="6" width="12.42578125" customWidth="1"/>
    <col min="7" max="7" width="11.7109375" customWidth="1"/>
    <col min="9" max="9" width="15.7109375" customWidth="1"/>
    <col min="10" max="10" width="20" customWidth="1"/>
    <col min="11" max="11" width="10" customWidth="1"/>
    <col min="12" max="12" width="14.140625" customWidth="1"/>
    <col min="13" max="13" width="11.5703125" customWidth="1"/>
    <col min="14" max="14" width="14.140625" customWidth="1"/>
    <col min="15" max="15" width="12.5703125" customWidth="1"/>
    <col min="16" max="16" width="11.7109375" customWidth="1"/>
    <col min="17" max="17" width="11.85546875" customWidth="1"/>
    <col min="18" max="18" width="12.140625" customWidth="1"/>
  </cols>
  <sheetData>
    <row r="5" spans="2:20" ht="45" x14ac:dyDescent="0.25">
      <c r="D5" t="s">
        <v>90</v>
      </c>
      <c r="E5" s="10" t="s">
        <v>103</v>
      </c>
      <c r="F5" s="10" t="s">
        <v>50</v>
      </c>
      <c r="G5" s="10" t="s">
        <v>104</v>
      </c>
      <c r="H5" s="10" t="s">
        <v>105</v>
      </c>
      <c r="I5" s="10" t="s">
        <v>106</v>
      </c>
      <c r="J5" s="10" t="s">
        <v>107</v>
      </c>
      <c r="K5" s="10" t="s">
        <v>108</v>
      </c>
      <c r="L5" s="10" t="s">
        <v>109</v>
      </c>
      <c r="M5" s="10" t="s">
        <v>110</v>
      </c>
      <c r="N5" s="10" t="s">
        <v>111</v>
      </c>
      <c r="O5" s="10" t="s">
        <v>112</v>
      </c>
      <c r="P5" s="10" t="s">
        <v>51</v>
      </c>
      <c r="Q5" s="10" t="s">
        <v>114</v>
      </c>
      <c r="R5" s="10" t="s">
        <v>113</v>
      </c>
      <c r="S5" s="10"/>
      <c r="T5" s="10" t="s">
        <v>115</v>
      </c>
    </row>
    <row r="6" spans="2:20" x14ac:dyDescent="0.25">
      <c r="C6" t="s">
        <v>89</v>
      </c>
      <c r="P6">
        <v>1</v>
      </c>
      <c r="T6">
        <f>SUM(E6:P6)*36+Q6+(R6*37.66)</f>
        <v>36</v>
      </c>
    </row>
    <row r="7" spans="2:20" x14ac:dyDescent="0.25">
      <c r="B7" s="51">
        <v>2025</v>
      </c>
      <c r="C7" t="s">
        <v>91</v>
      </c>
      <c r="H7">
        <v>16</v>
      </c>
      <c r="I7">
        <v>2</v>
      </c>
      <c r="P7">
        <v>1</v>
      </c>
      <c r="R7">
        <v>34.25</v>
      </c>
      <c r="T7">
        <f t="shared" ref="T7:T18" si="0">SUM(E7:P7)*36+Q7+(R7*37.66)</f>
        <v>1973.8549999999998</v>
      </c>
    </row>
    <row r="8" spans="2:20" x14ac:dyDescent="0.25">
      <c r="B8" s="51"/>
      <c r="C8" t="s">
        <v>92</v>
      </c>
      <c r="H8">
        <v>20</v>
      </c>
      <c r="I8">
        <v>100</v>
      </c>
      <c r="L8">
        <v>52.5</v>
      </c>
      <c r="P8">
        <v>1</v>
      </c>
      <c r="R8">
        <v>63</v>
      </c>
      <c r="T8">
        <f t="shared" si="0"/>
        <v>8618.58</v>
      </c>
    </row>
    <row r="9" spans="2:20" x14ac:dyDescent="0.25">
      <c r="B9" s="51"/>
      <c r="C9" t="s">
        <v>93</v>
      </c>
      <c r="H9">
        <v>16</v>
      </c>
      <c r="L9">
        <v>56.5</v>
      </c>
      <c r="P9">
        <v>1</v>
      </c>
      <c r="R9">
        <v>107.75</v>
      </c>
      <c r="T9">
        <f t="shared" si="0"/>
        <v>6703.8649999999998</v>
      </c>
    </row>
    <row r="10" spans="2:20" x14ac:dyDescent="0.25">
      <c r="B10" s="51"/>
      <c r="C10" t="s">
        <v>94</v>
      </c>
      <c r="H10">
        <v>40</v>
      </c>
      <c r="I10">
        <v>50</v>
      </c>
      <c r="L10">
        <v>22</v>
      </c>
      <c r="P10">
        <v>1</v>
      </c>
      <c r="Q10">
        <v>1203.8399999999999</v>
      </c>
      <c r="R10">
        <v>96.5</v>
      </c>
      <c r="T10">
        <f t="shared" si="0"/>
        <v>8906.0299999999988</v>
      </c>
    </row>
    <row r="11" spans="2:20" x14ac:dyDescent="0.25">
      <c r="B11" s="51"/>
      <c r="C11" t="s">
        <v>95</v>
      </c>
      <c r="H11">
        <v>24</v>
      </c>
      <c r="L11">
        <v>16.5</v>
      </c>
      <c r="P11">
        <v>1</v>
      </c>
      <c r="R11">
        <v>128</v>
      </c>
      <c r="T11">
        <f t="shared" si="0"/>
        <v>6314.48</v>
      </c>
    </row>
    <row r="12" spans="2:20" x14ac:dyDescent="0.25">
      <c r="B12" s="51"/>
      <c r="C12" t="s">
        <v>96</v>
      </c>
      <c r="H12">
        <v>24</v>
      </c>
      <c r="I12">
        <v>29</v>
      </c>
      <c r="P12">
        <v>1</v>
      </c>
      <c r="R12">
        <v>178</v>
      </c>
      <c r="T12">
        <f t="shared" si="0"/>
        <v>8647.48</v>
      </c>
    </row>
    <row r="13" spans="2:20" x14ac:dyDescent="0.25">
      <c r="B13" s="51">
        <v>2026</v>
      </c>
      <c r="C13" t="s">
        <v>97</v>
      </c>
      <c r="H13">
        <v>20</v>
      </c>
      <c r="L13">
        <v>44.5</v>
      </c>
      <c r="P13">
        <v>1</v>
      </c>
      <c r="R13">
        <v>194.25</v>
      </c>
      <c r="T13">
        <f t="shared" si="0"/>
        <v>9673.4549999999981</v>
      </c>
    </row>
    <row r="14" spans="2:20" x14ac:dyDescent="0.25">
      <c r="B14" s="51"/>
      <c r="C14" t="s">
        <v>98</v>
      </c>
      <c r="H14">
        <v>16</v>
      </c>
      <c r="I14">
        <v>1</v>
      </c>
      <c r="P14">
        <v>1</v>
      </c>
      <c r="R14">
        <v>175.55</v>
      </c>
      <c r="T14">
        <f t="shared" si="0"/>
        <v>7259.2129999999997</v>
      </c>
    </row>
    <row r="15" spans="2:20" x14ac:dyDescent="0.25">
      <c r="B15" s="51"/>
      <c r="C15" t="s">
        <v>99</v>
      </c>
      <c r="H15">
        <v>16</v>
      </c>
      <c r="L15">
        <v>16</v>
      </c>
      <c r="P15">
        <v>1</v>
      </c>
      <c r="R15">
        <v>209</v>
      </c>
      <c r="T15">
        <f t="shared" si="0"/>
        <v>9058.9399999999987</v>
      </c>
    </row>
    <row r="16" spans="2:20" x14ac:dyDescent="0.25">
      <c r="B16" s="51"/>
      <c r="C16" t="s">
        <v>100</v>
      </c>
      <c r="H16">
        <v>16</v>
      </c>
      <c r="I16">
        <v>15</v>
      </c>
      <c r="P16">
        <v>1</v>
      </c>
      <c r="R16">
        <v>216</v>
      </c>
      <c r="T16">
        <f t="shared" si="0"/>
        <v>9286.56</v>
      </c>
    </row>
    <row r="17" spans="2:20" x14ac:dyDescent="0.25">
      <c r="B17" s="51"/>
      <c r="C17" t="s">
        <v>101</v>
      </c>
      <c r="H17">
        <v>20</v>
      </c>
      <c r="P17">
        <v>1</v>
      </c>
      <c r="R17">
        <v>150.85</v>
      </c>
      <c r="T17">
        <f t="shared" si="0"/>
        <v>6437.0109999999995</v>
      </c>
    </row>
    <row r="18" spans="2:20" x14ac:dyDescent="0.25">
      <c r="B18" s="51"/>
      <c r="C18" t="s">
        <v>102</v>
      </c>
      <c r="P18">
        <v>1</v>
      </c>
      <c r="T18">
        <f t="shared" si="0"/>
        <v>36</v>
      </c>
    </row>
    <row r="20" spans="2:20" x14ac:dyDescent="0.25">
      <c r="B20" t="s">
        <v>116</v>
      </c>
      <c r="E20">
        <f>SUM(E6:E18)</f>
        <v>0</v>
      </c>
      <c r="F20">
        <f t="shared" ref="F20:T20" si="1">SUM(F6:F18)</f>
        <v>0</v>
      </c>
      <c r="G20">
        <f t="shared" si="1"/>
        <v>0</v>
      </c>
      <c r="H20">
        <f t="shared" si="1"/>
        <v>228</v>
      </c>
      <c r="I20">
        <f t="shared" si="1"/>
        <v>197</v>
      </c>
      <c r="J20">
        <f t="shared" si="1"/>
        <v>0</v>
      </c>
      <c r="K20">
        <f t="shared" si="1"/>
        <v>0</v>
      </c>
      <c r="L20">
        <f t="shared" si="1"/>
        <v>208</v>
      </c>
      <c r="M20">
        <f t="shared" si="1"/>
        <v>0</v>
      </c>
      <c r="N20">
        <f t="shared" si="1"/>
        <v>0</v>
      </c>
      <c r="O20">
        <f t="shared" si="1"/>
        <v>0</v>
      </c>
      <c r="P20">
        <f t="shared" si="1"/>
        <v>13</v>
      </c>
      <c r="Q20">
        <f t="shared" si="1"/>
        <v>1203.8399999999999</v>
      </c>
      <c r="R20">
        <f t="shared" si="1"/>
        <v>1553.1499999999999</v>
      </c>
      <c r="T20">
        <f t="shared" si="1"/>
        <v>82951.468999999997</v>
      </c>
    </row>
  </sheetData>
  <mergeCells count="2">
    <mergeCell ref="B7:B12"/>
    <mergeCell ref="B13:B18"/>
  </mergeCells>
  <phoneticPr fontId="1" type="noConversion"/>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3267361-835E-48C3-9BB3-4D57BF42F821}">
  <dimension ref="A1:C13"/>
  <sheetViews>
    <sheetView topLeftCell="A5" workbookViewId="0">
      <selection activeCell="M6" sqref="M6"/>
    </sheetView>
  </sheetViews>
  <sheetFormatPr defaultRowHeight="15" x14ac:dyDescent="0.25"/>
  <cols>
    <col min="1" max="1" width="10.7109375" bestFit="1" customWidth="1"/>
    <col min="2" max="2" width="47.7109375" bestFit="1" customWidth="1"/>
    <col min="3" max="3" width="68.140625" customWidth="1"/>
  </cols>
  <sheetData>
    <row r="1" spans="1:3" ht="19.5" thickBot="1" x14ac:dyDescent="0.35">
      <c r="A1" s="52" t="s">
        <v>117</v>
      </c>
      <c r="B1" s="53"/>
      <c r="C1" s="54"/>
    </row>
    <row r="2" spans="1:3" ht="16.5" thickBot="1" x14ac:dyDescent="0.3">
      <c r="A2" s="55" t="s">
        <v>118</v>
      </c>
      <c r="B2" s="56"/>
      <c r="C2" s="56"/>
    </row>
    <row r="3" spans="1:3" ht="15.75" x14ac:dyDescent="0.25">
      <c r="A3" s="13" t="s">
        <v>119</v>
      </c>
      <c r="B3" s="14" t="s">
        <v>120</v>
      </c>
      <c r="C3" s="15" t="s">
        <v>121</v>
      </c>
    </row>
    <row r="4" spans="1:3" ht="60" x14ac:dyDescent="0.25">
      <c r="A4" s="16">
        <v>45840</v>
      </c>
      <c r="B4" s="17" t="s">
        <v>122</v>
      </c>
      <c r="C4" s="18" t="s">
        <v>123</v>
      </c>
    </row>
    <row r="5" spans="1:3" ht="105" x14ac:dyDescent="0.25">
      <c r="A5" s="16">
        <v>45894</v>
      </c>
      <c r="B5" s="17" t="s">
        <v>124</v>
      </c>
      <c r="C5" s="19" t="s">
        <v>125</v>
      </c>
    </row>
    <row r="6" spans="1:3" ht="105" x14ac:dyDescent="0.25">
      <c r="A6" s="16">
        <v>45898</v>
      </c>
      <c r="B6" s="17" t="s">
        <v>124</v>
      </c>
      <c r="C6" s="19" t="s">
        <v>125</v>
      </c>
    </row>
    <row r="7" spans="1:3" ht="60" x14ac:dyDescent="0.25">
      <c r="A7" s="16">
        <v>45929</v>
      </c>
      <c r="B7" s="17" t="s">
        <v>126</v>
      </c>
      <c r="C7" s="19" t="s">
        <v>134</v>
      </c>
    </row>
    <row r="8" spans="1:3" ht="75" x14ac:dyDescent="0.25">
      <c r="A8" s="16">
        <v>45976</v>
      </c>
      <c r="B8" s="17" t="s">
        <v>127</v>
      </c>
      <c r="C8" s="18" t="s">
        <v>128</v>
      </c>
    </row>
    <row r="9" spans="1:3" x14ac:dyDescent="0.25">
      <c r="A9" s="16">
        <v>45994</v>
      </c>
      <c r="B9" s="17" t="s">
        <v>129</v>
      </c>
      <c r="C9" s="20" t="s">
        <v>130</v>
      </c>
    </row>
    <row r="10" spans="1:3" x14ac:dyDescent="0.25">
      <c r="A10" s="16">
        <v>46084</v>
      </c>
      <c r="B10" s="17" t="s">
        <v>131</v>
      </c>
      <c r="C10" s="20" t="s">
        <v>130</v>
      </c>
    </row>
    <row r="11" spans="1:3" ht="90" x14ac:dyDescent="0.25">
      <c r="A11" s="21">
        <v>46085</v>
      </c>
      <c r="B11" s="17" t="s">
        <v>132</v>
      </c>
      <c r="C11" s="18" t="s">
        <v>133</v>
      </c>
    </row>
    <row r="13" spans="1:3" x14ac:dyDescent="0.25">
      <c r="B13" s="11"/>
    </row>
  </sheetData>
  <mergeCells count="2">
    <mergeCell ref="A1:C1"/>
    <mergeCell ref="A2:C2"/>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4855E1-F6F7-4D8E-9072-847D3305294E}">
  <dimension ref="A1:F25"/>
  <sheetViews>
    <sheetView workbookViewId="0">
      <selection activeCell="I19" sqref="I19"/>
    </sheetView>
  </sheetViews>
  <sheetFormatPr defaultRowHeight="15" x14ac:dyDescent="0.25"/>
  <cols>
    <col min="2" max="2" width="30.5703125" bestFit="1" customWidth="1"/>
    <col min="3" max="3" width="38.42578125" bestFit="1" customWidth="1"/>
  </cols>
  <sheetData>
    <row r="1" spans="1:6" ht="15.75" thickBot="1" x14ac:dyDescent="0.3">
      <c r="A1" s="57" t="s">
        <v>136</v>
      </c>
      <c r="B1" s="58"/>
      <c r="C1" s="58"/>
      <c r="D1" s="58"/>
      <c r="E1" s="58"/>
      <c r="F1" s="59"/>
    </row>
    <row r="2" spans="1:6" x14ac:dyDescent="0.25">
      <c r="A2" s="22" t="s">
        <v>137</v>
      </c>
      <c r="B2" s="22" t="s">
        <v>138</v>
      </c>
      <c r="C2" s="22" t="s">
        <v>139</v>
      </c>
      <c r="D2" s="22" t="s">
        <v>140</v>
      </c>
      <c r="E2" s="22" t="s">
        <v>141</v>
      </c>
      <c r="F2" s="22" t="s">
        <v>142</v>
      </c>
    </row>
    <row r="3" spans="1:6" x14ac:dyDescent="0.25">
      <c r="A3" s="20" t="s">
        <v>143</v>
      </c>
      <c r="B3" s="20" t="s">
        <v>144</v>
      </c>
      <c r="C3" s="23">
        <f>2/5</f>
        <v>0.4</v>
      </c>
      <c r="D3" s="24" t="s">
        <v>145</v>
      </c>
      <c r="E3" s="25">
        <v>0.6</v>
      </c>
      <c r="F3" s="26" t="s">
        <v>146</v>
      </c>
    </row>
    <row r="4" spans="1:6" x14ac:dyDescent="0.25">
      <c r="A4" s="20" t="s">
        <v>147</v>
      </c>
      <c r="B4" s="20" t="s">
        <v>148</v>
      </c>
      <c r="C4" s="23">
        <f>3/6</f>
        <v>0.5</v>
      </c>
      <c r="D4" s="24" t="s">
        <v>149</v>
      </c>
      <c r="E4" s="25">
        <v>0.5</v>
      </c>
      <c r="F4" s="27" t="s">
        <v>150</v>
      </c>
    </row>
    <row r="5" spans="1:6" x14ac:dyDescent="0.25">
      <c r="A5" s="20" t="s">
        <v>151</v>
      </c>
      <c r="B5" s="20" t="s">
        <v>152</v>
      </c>
      <c r="C5" s="23">
        <f>0/2</f>
        <v>0</v>
      </c>
      <c r="D5" s="24" t="s">
        <v>153</v>
      </c>
      <c r="E5" s="25">
        <v>1</v>
      </c>
      <c r="F5" s="26" t="s">
        <v>154</v>
      </c>
    </row>
    <row r="6" spans="1:6" x14ac:dyDescent="0.25">
      <c r="A6" s="20" t="s">
        <v>155</v>
      </c>
      <c r="B6" s="20" t="s">
        <v>156</v>
      </c>
      <c r="C6" s="23">
        <f>2/5</f>
        <v>0.4</v>
      </c>
      <c r="D6" s="24" t="s">
        <v>145</v>
      </c>
      <c r="E6" s="25">
        <v>0.6</v>
      </c>
      <c r="F6" s="26" t="s">
        <v>146</v>
      </c>
    </row>
    <row r="7" spans="1:6" x14ac:dyDescent="0.25">
      <c r="A7" s="20" t="s">
        <v>157</v>
      </c>
      <c r="B7" s="20" t="s">
        <v>158</v>
      </c>
      <c r="C7" s="23">
        <f>0/4</f>
        <v>0</v>
      </c>
      <c r="D7" s="24" t="s">
        <v>159</v>
      </c>
      <c r="E7" s="25">
        <v>1</v>
      </c>
      <c r="F7" s="26" t="s">
        <v>154</v>
      </c>
    </row>
    <row r="8" spans="1:6" x14ac:dyDescent="0.25">
      <c r="A8" s="20" t="s">
        <v>160</v>
      </c>
      <c r="B8" s="20" t="s">
        <v>161</v>
      </c>
      <c r="C8" s="23">
        <f>1/6</f>
        <v>0.16666666666666666</v>
      </c>
      <c r="D8" s="24" t="s">
        <v>162</v>
      </c>
      <c r="E8" s="25">
        <v>0.83</v>
      </c>
      <c r="F8" s="26" t="s">
        <v>163</v>
      </c>
    </row>
    <row r="9" spans="1:6" x14ac:dyDescent="0.25">
      <c r="A9" s="20" t="s">
        <v>164</v>
      </c>
      <c r="B9" s="20" t="s">
        <v>165</v>
      </c>
      <c r="C9" s="23">
        <f>1/3</f>
        <v>0.33333333333333331</v>
      </c>
      <c r="D9" s="24" t="s">
        <v>166</v>
      </c>
      <c r="E9" s="25">
        <v>0.67</v>
      </c>
      <c r="F9" s="26" t="s">
        <v>146</v>
      </c>
    </row>
    <row r="10" spans="1:6" x14ac:dyDescent="0.25">
      <c r="A10" s="20" t="s">
        <v>167</v>
      </c>
      <c r="B10" s="20" t="s">
        <v>168</v>
      </c>
      <c r="C10" s="23">
        <f>1/6</f>
        <v>0.16666666666666666</v>
      </c>
      <c r="D10" s="24" t="s">
        <v>162</v>
      </c>
      <c r="E10" s="25">
        <v>0.83</v>
      </c>
      <c r="F10" s="26" t="s">
        <v>163</v>
      </c>
    </row>
    <row r="11" spans="1:6" x14ac:dyDescent="0.25">
      <c r="A11" s="20" t="s">
        <v>169</v>
      </c>
      <c r="B11" s="20" t="s">
        <v>170</v>
      </c>
      <c r="C11" s="23">
        <f>3/5</f>
        <v>0.6</v>
      </c>
      <c r="D11" s="24" t="s">
        <v>171</v>
      </c>
      <c r="E11" s="25">
        <v>0.4</v>
      </c>
      <c r="F11" s="27" t="s">
        <v>150</v>
      </c>
    </row>
    <row r="12" spans="1:6" x14ac:dyDescent="0.25">
      <c r="A12" s="20" t="s">
        <v>172</v>
      </c>
      <c r="B12" s="20" t="s">
        <v>173</v>
      </c>
      <c r="C12" s="23">
        <f>4/6</f>
        <v>0.66666666666666663</v>
      </c>
      <c r="D12" s="24" t="s">
        <v>174</v>
      </c>
      <c r="E12" s="25">
        <v>0.33</v>
      </c>
      <c r="F12" s="27" t="s">
        <v>150</v>
      </c>
    </row>
    <row r="13" spans="1:6" x14ac:dyDescent="0.25">
      <c r="A13" s="20" t="s">
        <v>175</v>
      </c>
      <c r="B13" s="20" t="s">
        <v>176</v>
      </c>
      <c r="C13" s="23">
        <f>3/6</f>
        <v>0.5</v>
      </c>
      <c r="D13" s="24" t="s">
        <v>149</v>
      </c>
      <c r="E13" s="25">
        <v>0.5</v>
      </c>
      <c r="F13" s="27" t="s">
        <v>150</v>
      </c>
    </row>
    <row r="14" spans="1:6" x14ac:dyDescent="0.25">
      <c r="A14" s="20" t="s">
        <v>177</v>
      </c>
      <c r="B14" s="20" t="s">
        <v>178</v>
      </c>
      <c r="C14" s="23">
        <f>1/6</f>
        <v>0.16666666666666666</v>
      </c>
      <c r="D14" s="24" t="s">
        <v>162</v>
      </c>
      <c r="E14" s="25">
        <v>0.83</v>
      </c>
      <c r="F14" s="26" t="s">
        <v>163</v>
      </c>
    </row>
    <row r="15" spans="1:6" x14ac:dyDescent="0.25">
      <c r="A15" s="20" t="s">
        <v>179</v>
      </c>
      <c r="B15" s="20" t="s">
        <v>180</v>
      </c>
      <c r="C15" s="23">
        <f>2/6</f>
        <v>0.33333333333333331</v>
      </c>
      <c r="D15" s="24" t="s">
        <v>181</v>
      </c>
      <c r="E15" s="25">
        <v>0.67</v>
      </c>
      <c r="F15" s="26" t="s">
        <v>146</v>
      </c>
    </row>
    <row r="16" spans="1:6" x14ac:dyDescent="0.25">
      <c r="A16" s="20" t="s">
        <v>182</v>
      </c>
      <c r="B16" s="20" t="s">
        <v>183</v>
      </c>
      <c r="C16" s="23">
        <f>3/6</f>
        <v>0.5</v>
      </c>
      <c r="D16" s="24" t="s">
        <v>149</v>
      </c>
      <c r="E16" s="25">
        <v>0.5</v>
      </c>
      <c r="F16" s="27" t="s">
        <v>150</v>
      </c>
    </row>
    <row r="17" spans="1:6" x14ac:dyDescent="0.25">
      <c r="A17" s="20" t="s">
        <v>184</v>
      </c>
      <c r="B17" s="20" t="s">
        <v>185</v>
      </c>
      <c r="C17" s="23">
        <f>1/6</f>
        <v>0.16666666666666666</v>
      </c>
      <c r="D17" s="24" t="s">
        <v>162</v>
      </c>
      <c r="E17" s="25">
        <v>0.83</v>
      </c>
      <c r="F17" s="26" t="s">
        <v>163</v>
      </c>
    </row>
    <row r="18" spans="1:6" x14ac:dyDescent="0.25">
      <c r="A18" s="20" t="s">
        <v>186</v>
      </c>
      <c r="B18" s="20" t="s">
        <v>187</v>
      </c>
      <c r="C18" s="23">
        <f>3/6</f>
        <v>0.5</v>
      </c>
      <c r="D18" s="24" t="s">
        <v>149</v>
      </c>
      <c r="E18" s="25">
        <v>0.5</v>
      </c>
      <c r="F18" s="27" t="s">
        <v>150</v>
      </c>
    </row>
    <row r="19" spans="1:6" x14ac:dyDescent="0.25">
      <c r="A19" s="20" t="s">
        <v>188</v>
      </c>
      <c r="B19" s="20" t="s">
        <v>189</v>
      </c>
      <c r="C19" s="28" t="s">
        <v>190</v>
      </c>
      <c r="D19" s="26" t="s">
        <v>190</v>
      </c>
      <c r="E19" s="28" t="s">
        <v>190</v>
      </c>
      <c r="F19" s="26" t="s">
        <v>190</v>
      </c>
    </row>
    <row r="20" spans="1:6" x14ac:dyDescent="0.25">
      <c r="A20" s="20" t="s">
        <v>191</v>
      </c>
      <c r="B20" s="20" t="s">
        <v>192</v>
      </c>
      <c r="C20" s="23">
        <f>2/6</f>
        <v>0.33333333333333331</v>
      </c>
      <c r="D20" s="24" t="s">
        <v>181</v>
      </c>
      <c r="E20" s="25">
        <v>0.67</v>
      </c>
      <c r="F20" s="26" t="s">
        <v>146</v>
      </c>
    </row>
    <row r="21" spans="1:6" x14ac:dyDescent="0.25">
      <c r="A21" s="20" t="s">
        <v>193</v>
      </c>
      <c r="B21" s="20" t="s">
        <v>194</v>
      </c>
      <c r="C21" s="23">
        <f>1/6</f>
        <v>0.16666666666666666</v>
      </c>
      <c r="D21" s="24" t="s">
        <v>162</v>
      </c>
      <c r="E21" s="25">
        <v>0.83</v>
      </c>
      <c r="F21" s="26" t="s">
        <v>163</v>
      </c>
    </row>
    <row r="22" spans="1:6" x14ac:dyDescent="0.25">
      <c r="A22" s="20" t="s">
        <v>195</v>
      </c>
      <c r="B22" s="20" t="s">
        <v>196</v>
      </c>
      <c r="C22" s="23">
        <f>1/6</f>
        <v>0.16666666666666666</v>
      </c>
      <c r="D22" s="24" t="s">
        <v>162</v>
      </c>
      <c r="E22" s="25">
        <v>0.83</v>
      </c>
      <c r="F22" s="26" t="s">
        <v>163</v>
      </c>
    </row>
    <row r="23" spans="1:6" x14ac:dyDescent="0.25">
      <c r="A23" s="20" t="s">
        <v>197</v>
      </c>
      <c r="B23" s="20" t="s">
        <v>198</v>
      </c>
      <c r="C23" s="23">
        <f>4/6</f>
        <v>0.66666666666666663</v>
      </c>
      <c r="D23" s="24" t="s">
        <v>174</v>
      </c>
      <c r="E23" s="25">
        <v>0.33</v>
      </c>
      <c r="F23" s="27" t="s">
        <v>150</v>
      </c>
    </row>
    <row r="24" spans="1:6" x14ac:dyDescent="0.25">
      <c r="A24" s="20" t="s">
        <v>199</v>
      </c>
      <c r="B24" s="20" t="s">
        <v>200</v>
      </c>
      <c r="C24" s="23">
        <f>1/6</f>
        <v>0.16666666666666666</v>
      </c>
      <c r="D24" s="24" t="s">
        <v>162</v>
      </c>
      <c r="E24" s="25">
        <v>0.83</v>
      </c>
      <c r="F24" s="26" t="s">
        <v>163</v>
      </c>
    </row>
    <row r="25" spans="1:6" x14ac:dyDescent="0.25">
      <c r="A25" s="20" t="s">
        <v>201</v>
      </c>
      <c r="B25" s="20" t="s">
        <v>202</v>
      </c>
      <c r="C25" s="23">
        <f>2/6</f>
        <v>0.33333333333333331</v>
      </c>
      <c r="D25" s="24" t="s">
        <v>181</v>
      </c>
      <c r="E25" s="25">
        <v>0.67</v>
      </c>
      <c r="F25" s="26" t="s">
        <v>146</v>
      </c>
    </row>
  </sheetData>
  <mergeCells count="1">
    <mergeCell ref="A1:F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A43957-7571-4D69-87CE-3C042D876821}">
  <dimension ref="A1"/>
  <sheetViews>
    <sheetView workbookViewId="0">
      <selection sqref="A1:XFD1048576"/>
    </sheetView>
  </sheetViews>
  <sheetFormatPr defaultRowHeight="15" x14ac:dyDescent="0.25"/>
  <sheetData/>
  <pageMargins left="0.7" right="0.7" top="0.75" bottom="0.75" header="0.3" footer="0.3"/>
  <drawing r:id="rId1"/>
</worksheet>
</file>

<file path=docMetadata/LabelInfo.xml><?xml version="1.0" encoding="utf-8"?>
<clbl:labelList xmlns:clbl="http://schemas.microsoft.com/office/2020/mipLabelMetadata">
  <clbl:label id="{db79d039-fcd0-4045-9c78-4cfb2eba0904}" enabled="1" method="Privileged" siteId="{aa3f6932-fa7c-47b4-a0ce-a598cad161cf}"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Bacteria</vt:lpstr>
      <vt:lpstr>City Match Tab</vt:lpstr>
      <vt:lpstr>Hot Spots 2025-2026</vt:lpstr>
      <vt:lpstr>Bacteria Trends - Monthly TMDL</vt:lpstr>
      <vt:lpstr>Storm Drain Trends - All sites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Greg Stabach</dc:creator>
  <cp:lastModifiedBy>Greg Stabach</cp:lastModifiedBy>
  <cp:lastPrinted>2025-06-04T15:39:29Z</cp:lastPrinted>
  <dcterms:created xsi:type="dcterms:W3CDTF">2025-05-15T19:39:24Z</dcterms:created>
  <dcterms:modified xsi:type="dcterms:W3CDTF">2026-09-17T18:42:00Z</dcterms:modified>
</cp:coreProperties>
</file>