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drawings/drawing3.xml" ContentType="application/vnd.openxmlformats-officedocument.drawingml.chartshapes+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charts/chart15.xml" ContentType="application/vnd.openxmlformats-officedocument.drawingml.chart+xml"/>
  <Override PartName="/xl/charts/chart16.xml" ContentType="application/vnd.openxmlformats-officedocument.drawingml.chart+xml"/>
  <Override PartName="/xl/charts/chart17.xml" ContentType="application/vnd.openxmlformats-officedocument.drawingml.chart+xml"/>
  <Override PartName="/xl/charts/chart18.xml" ContentType="application/vnd.openxmlformats-officedocument.drawingml.chart+xml"/>
  <Override PartName="/xl/charts/chart19.xml" ContentType="application/vnd.openxmlformats-officedocument.drawingml.chart+xml"/>
  <Override PartName="/xl/charts/chart20.xml" ContentType="application/vnd.openxmlformats-officedocument.drawingml.chart+xml"/>
  <Override PartName="/xl/charts/chart21.xml" ContentType="application/vnd.openxmlformats-officedocument.drawingml.chart+xml"/>
  <Override PartName="/xl/charts/chart22.xml" ContentType="application/vnd.openxmlformats-officedocument.drawingml.chart+xml"/>
  <Override PartName="/xl/drawings/drawing4.xml" ContentType="application/vnd.openxmlformats-officedocument.drawing+xml"/>
  <Override PartName="/xl/charts/chart23.xml" ContentType="application/vnd.openxmlformats-officedocument.drawingml.chart+xml"/>
  <Override PartName="/xl/charts/style1.xml" ContentType="application/vnd.ms-office.chartstyle+xml"/>
  <Override PartName="/xl/charts/colors1.xml" ContentType="application/vnd.ms-office.chartcolorstyle+xml"/>
  <Override PartName="/xl/charts/chart24.xml" ContentType="application/vnd.openxmlformats-officedocument.drawingml.chart+xml"/>
  <Override PartName="/xl/charts/style2.xml" ContentType="application/vnd.ms-office.chartstyle+xml"/>
  <Override PartName="/xl/charts/colors2.xml" ContentType="application/vnd.ms-office.chartcolorstyle+xml"/>
  <Override PartName="/xl/charts/chart25.xml" ContentType="application/vnd.openxmlformats-officedocument.drawingml.chart+xml"/>
  <Override PartName="/xl/charts/style3.xml" ContentType="application/vnd.ms-office.chartstyle+xml"/>
  <Override PartName="/xl/charts/colors3.xml" ContentType="application/vnd.ms-office.chartcolorstyle+xml"/>
  <Override PartName="/xl/charts/chart26.xml" ContentType="application/vnd.openxmlformats-officedocument.drawingml.chart+xml"/>
  <Override PartName="/xl/charts/style4.xml" ContentType="application/vnd.ms-office.chartstyle+xml"/>
  <Override PartName="/xl/charts/colors4.xml" ContentType="application/vnd.ms-office.chartcolorstyle+xml"/>
  <Override PartName="/xl/charts/chart27.xml" ContentType="application/vnd.openxmlformats-officedocument.drawingml.chart+xml"/>
  <Override PartName="/xl/charts/style5.xml" ContentType="application/vnd.ms-office.chartstyle+xml"/>
  <Override PartName="/xl/charts/colors5.xml" ContentType="application/vnd.ms-office.chartcolorstyle+xml"/>
  <Override PartName="/xl/charts/chart28.xml" ContentType="application/vnd.openxmlformats-officedocument.drawingml.chart+xml"/>
  <Override PartName="/xl/charts/style6.xml" ContentType="application/vnd.ms-office.chartstyle+xml"/>
  <Override PartName="/xl/charts/colors6.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defaultThemeVersion="202300"/>
  <mc:AlternateContent xmlns:mc="http://schemas.openxmlformats.org/markup-compatibility/2006">
    <mc:Choice Requires="x15">
      <x15ac:absPath xmlns:x15ac="http://schemas.microsoft.com/office/spreadsheetml/2010/11/ac" url="E:\TMDL\2025-2026 Reports\"/>
    </mc:Choice>
  </mc:AlternateContent>
  <xr:revisionPtr revIDLastSave="0" documentId="13_ncr:1_{16DD24E7-DC8B-4091-BB29-76FB67BDD027}" xr6:coauthVersionLast="47" xr6:coauthVersionMax="47" xr10:uidLastSave="{00000000-0000-0000-0000-000000000000}"/>
  <bookViews>
    <workbookView xWindow="28680" yWindow="-120" windowWidth="29040" windowHeight="15720" xr2:uid="{C0D8F29B-8389-4463-B76F-BF8774DFE7C3}"/>
  </bookViews>
  <sheets>
    <sheet name="Bacteria" sheetId="1" r:id="rId1"/>
    <sheet name="Tracking_Reporting_Surveys_Maps" sheetId="4" r:id="rId2"/>
    <sheet name="Hot Spots 2025-2026" sheetId="7" r:id="rId3"/>
    <sheet name="E coli Data Summaries (stream)" sheetId="5" r:id="rId4"/>
    <sheet name="E. coli Trends (stream)" sheetId="8" r:id="rId5"/>
    <sheet name="Stormdrain Data - 2025-2026" sheetId="9" r:id="rId6"/>
    <sheet name="E. coli Trends (storm)" sheetId="10" r:id="rId7"/>
  </sheets>
  <externalReferences>
    <externalReference r:id="rId8"/>
    <externalReference r:id="rId9"/>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27" i="5" l="1"/>
  <c r="L26" i="5"/>
  <c r="L25" i="5"/>
  <c r="L24" i="5"/>
  <c r="L23" i="5"/>
  <c r="L22" i="5"/>
  <c r="L21" i="5"/>
  <c r="L20" i="5"/>
  <c r="L19" i="5"/>
  <c r="L18" i="5"/>
  <c r="L17" i="5"/>
  <c r="L16" i="5"/>
  <c r="L15" i="5"/>
  <c r="L14" i="5"/>
  <c r="L12" i="5"/>
  <c r="L11" i="5"/>
  <c r="L10" i="5"/>
  <c r="L8" i="5"/>
  <c r="L7" i="5"/>
  <c r="L6" i="5"/>
  <c r="L5" i="5"/>
  <c r="E27" i="5"/>
  <c r="E26" i="5"/>
  <c r="E25" i="5"/>
  <c r="E24" i="5"/>
  <c r="E23" i="5"/>
  <c r="E22" i="5"/>
  <c r="E20" i="5"/>
  <c r="E19" i="5"/>
  <c r="E18" i="5"/>
  <c r="E17" i="5"/>
  <c r="E16" i="5"/>
  <c r="E15" i="5"/>
  <c r="E14" i="5"/>
  <c r="E13" i="5"/>
  <c r="E12" i="5"/>
  <c r="E11" i="5"/>
  <c r="E10" i="5"/>
  <c r="E9" i="5"/>
  <c r="E8" i="5"/>
  <c r="E7" i="5"/>
  <c r="E6" i="5"/>
  <c r="E5" i="5"/>
</calcChain>
</file>

<file path=xl/sharedStrings.xml><?xml version="1.0" encoding="utf-8"?>
<sst xmlns="http://schemas.openxmlformats.org/spreadsheetml/2006/main" count="758" uniqueCount="241">
  <si>
    <t>Source</t>
  </si>
  <si>
    <t>What source of this pollutant is being addressed?</t>
  </si>
  <si>
    <t>Strategy</t>
  </si>
  <si>
    <t>What is being done or what will be done to reduce or control pollution from the source?</t>
  </si>
  <si>
    <t>How</t>
  </si>
  <si>
    <t>Specifically, how will this be done?</t>
  </si>
  <si>
    <t>Fiscal Analysis</t>
  </si>
  <si>
    <t>Measure</t>
  </si>
  <si>
    <t>How will successful implementation or completion of this strategy be measured?</t>
  </si>
  <si>
    <t>Timeline</t>
  </si>
  <si>
    <t>When will the strategy be completed?</t>
  </si>
  <si>
    <t>Milestone</t>
  </si>
  <si>
    <t>What intermediate goals will be achieved and when? How to know progress is being made?</t>
  </si>
  <si>
    <t>Annual Status Update</t>
  </si>
  <si>
    <t xml:space="preserve">Briefly report on actions taken to meet this measure and achieve this milestone  </t>
  </si>
  <si>
    <t>Fecal sources from pets and wildlife.</t>
  </si>
  <si>
    <t xml:space="preserve">Continue to provide pet waste bags for dog owners at local parks/public areas for owners to pick up after their pets. </t>
  </si>
  <si>
    <t>Staff Time</t>
  </si>
  <si>
    <t>Ongoing</t>
  </si>
  <si>
    <t>Ongoing as development occurs.</t>
  </si>
  <si>
    <t>Staff time</t>
  </si>
  <si>
    <t>Illegal dumping  and illicit discharge</t>
  </si>
  <si>
    <t xml:space="preserve">Continue to investigate illicit discharges on an annual basis.  </t>
  </si>
  <si>
    <t>Inspect city sewers to ensure no cross connections.  Report any dumping or discharges to surface waters to DEQ.  Can also be Phase II Compliance</t>
  </si>
  <si>
    <t>Continue to require erosion and sediment control at construction sites</t>
  </si>
  <si>
    <t xml:space="preserve">Continue to  implement  NPDES Phase II program if applicable.  </t>
  </si>
  <si>
    <t>No visible sediment discharges from construction sites.  Enforce construction erosion control permits if applicable</t>
  </si>
  <si>
    <t xml:space="preserve">Summarize actions. This could be summarized in the  NPDES Phase II program report if applicable.  </t>
  </si>
  <si>
    <t>Continue to Identify and eliminate failing on-site sewage disposal systems.</t>
  </si>
  <si>
    <t>Notify DEQ of failing septic systems when found</t>
  </si>
  <si>
    <t xml:space="preserve">Keep a written record of referrals. </t>
  </si>
  <si>
    <t>New Approaches and Projects</t>
  </si>
  <si>
    <t xml:space="preserve">New approaches will be in response to new technology, innovations or adaptive management.   Can include attending trainings or workshops.   </t>
  </si>
  <si>
    <t>Annually, as appropriate</t>
  </si>
  <si>
    <t>Staff time, Stormwater fees, grant funds as applicable.</t>
  </si>
  <si>
    <t>Program implemented over extended period</t>
  </si>
  <si>
    <t>Year 2: July 2026-June 2027</t>
  </si>
  <si>
    <t>Year 3: July 2027-June 2028</t>
  </si>
  <si>
    <t>Year 4: July 2028-June 2029</t>
  </si>
  <si>
    <t>Year 5: July 2029-June 2030</t>
  </si>
  <si>
    <t>Reduce runoff volume.                                                                                                                                                                                       Post Construction</t>
  </si>
  <si>
    <t>Staff Time, Project Funding (utility fees &amp; grants as applicable)</t>
  </si>
  <si>
    <t>Track number of rain garden workshops held, number of downspouts disconnected, rain gardens constructed</t>
  </si>
  <si>
    <t>Ongoing once the program is established.</t>
  </si>
  <si>
    <t>Track number of stations maintained and bags ordered.  Any new stations will be added to existing inventories and maps.</t>
  </si>
  <si>
    <t>Ongoing (annually)</t>
  </si>
  <si>
    <t>Urban Runoff (ties to/supports Phase II programs and/or provides meeting basic goals for DMAs that are not MS4s)</t>
  </si>
  <si>
    <t>Track any features installed, detailing the size and treatment expectations as designed.</t>
  </si>
  <si>
    <t xml:space="preserve">Continue to implement Illicit Discharge Detection Elimination Program and enforce illegal dumping regulations (MS4s). </t>
  </si>
  <si>
    <t>Continue illicit discharge monitoring (hot spot and storm drain) part of the RVCOG Monitoring program.</t>
  </si>
  <si>
    <t>RVCOG (RM) - This is included for all DMAs that participate in the Regional Monitoring Program.  Staff Time to follow up on DMA specific concerns.</t>
  </si>
  <si>
    <t>Lead by Example - Municipal Operations</t>
  </si>
  <si>
    <t>Illicit Discharge - Erosion Prevention and Sediment Control</t>
  </si>
  <si>
    <t>Illicit Discharge - Septic Systems</t>
  </si>
  <si>
    <t>Staff time, RVCOG</t>
  </si>
  <si>
    <t>Staff Time, RVCOG</t>
  </si>
  <si>
    <t>Annual completion of monthly sampling and analysis for creek sites, and storm drains three times during the implementation year.</t>
  </si>
  <si>
    <t>RVCOG, Staff time for additional sampling outside of the monitoring program</t>
  </si>
  <si>
    <t>Year 2: July 2026-June 2028</t>
  </si>
  <si>
    <t>Year 3: July 2027-June 2029</t>
  </si>
  <si>
    <t>Year 4: July 2028-June 2030</t>
  </si>
  <si>
    <t>Year 5: July 2029-June 2031</t>
  </si>
  <si>
    <t>As part of the regional monitoring program, RVCOG staff respond to and investigate the potential sources of illicit discharge as discovered by the monitoring program.  In addition, we also investigate concerns reported to us by the public, DMAs, partners, and agencies.  We also conduct monitoring on storm drains throughout the watershed 3 times during the implementation year.  Visual inspections occur as part of the site visit and the RM will document the inspections once per implementation year using Survey 1-2-3.</t>
  </si>
  <si>
    <t>Report on illicit discharge and hot spot follow-up on an annual basis.  Document concerns as appropriate using the hot spot monitoring forms.  Annual report generated by RVCOG for regional activity.  Hot Spot map updated as new reports are submitted.  Data summary of all monitoring included in the annual report and links to the survey form for the storm drain inspections.</t>
  </si>
  <si>
    <t xml:space="preserve">Regional </t>
  </si>
  <si>
    <t xml:space="preserve">Regional sources - Effectiveness Monitoring </t>
  </si>
  <si>
    <t>Staff time,  Project Funding Work with RVCOG (SW Utility Fees, grants as applicable).</t>
  </si>
  <si>
    <t>Implement WQ BMPs identified in the DMAs Stormwater Master Plan as funds are available.</t>
  </si>
  <si>
    <t xml:space="preserve">Update on the number investigations and any enforcement actions taken.  This could be summarized in the  NPDES Phase II program report if applicable.  </t>
  </si>
  <si>
    <r>
      <t xml:space="preserve">Bacteria </t>
    </r>
    <r>
      <rPr>
        <b/>
        <i/>
        <sz val="12"/>
        <color theme="1"/>
        <rFont val="Aptos Narrow"/>
        <family val="2"/>
      </rPr>
      <t>(also addresses pH, Dissolved Oxygen, Nutrients)</t>
    </r>
  </si>
  <si>
    <r>
      <t>Who will implement</t>
    </r>
    <r>
      <rPr>
        <sz val="12"/>
        <color rgb="FF000000"/>
        <rFont val="Aptos Narrow"/>
        <family val="2"/>
      </rPr>
      <t>?</t>
    </r>
  </si>
  <si>
    <r>
      <t xml:space="preserve">Provide pet waste bags and trash cans for pet owners at local parks and public areas for owners to pick up after their pets.  </t>
    </r>
    <r>
      <rPr>
        <b/>
        <i/>
        <sz val="12"/>
        <color theme="3" tint="0.249977111117893"/>
        <rFont val="Aptos Narrow"/>
        <family val="2"/>
      </rPr>
      <t>RM support as requested.</t>
    </r>
  </si>
  <si>
    <r>
      <rPr>
        <sz val="12"/>
        <rFont val="Aptos Narrow"/>
        <family val="2"/>
      </rPr>
      <t>Summary in annual report.</t>
    </r>
    <r>
      <rPr>
        <b/>
        <i/>
        <sz val="12"/>
        <color theme="3" tint="0.249977111117893"/>
        <rFont val="Aptos Narrow"/>
        <family val="2"/>
      </rPr>
      <t xml:space="preserve">  Data submitted to regional manager (RM) will be summarized in the regional report.  In addition, data provided in an ESRI or Google Earth Format will be added to the TMDL tracking maps on ArcGIS. As needed the RM can assist DMAs with surveying,  tracking, mapping, and reporting.</t>
    </r>
  </si>
  <si>
    <r>
      <t xml:space="preserve">Incorporate low impact development, green infrastructure approaches into capital improvements, development and redevelopment projects to reduce impervious areas and infiltrate runoff.  </t>
    </r>
    <r>
      <rPr>
        <b/>
        <i/>
        <sz val="12"/>
        <color theme="3" tint="0.249977111117893"/>
        <rFont val="Aptos Narrow"/>
        <family val="2"/>
      </rPr>
      <t>RM support as requested.</t>
    </r>
  </si>
  <si>
    <r>
      <t>Encourage  residential downspout disconnection,</t>
    </r>
    <r>
      <rPr>
        <strike/>
        <sz val="12"/>
        <color theme="1"/>
        <rFont val="Aptos Narrow"/>
        <family val="2"/>
      </rPr>
      <t xml:space="preserve"> </t>
    </r>
    <r>
      <rPr>
        <sz val="12"/>
        <color theme="1"/>
        <rFont val="Aptos Narrow"/>
        <family val="2"/>
      </rPr>
      <t xml:space="preserve"> rain gardens.  Provide </t>
    </r>
    <r>
      <rPr>
        <strike/>
        <sz val="12"/>
        <color theme="1"/>
        <rFont val="Aptos Narrow"/>
        <family val="2"/>
      </rPr>
      <t xml:space="preserve">  </t>
    </r>
    <r>
      <rPr>
        <sz val="12"/>
        <color theme="1"/>
        <rFont val="Aptos Narrow"/>
        <family val="2"/>
      </rPr>
      <t xml:space="preserve">hands-on education activities through DMA channels, with partners, and </t>
    </r>
    <r>
      <rPr>
        <b/>
        <i/>
        <sz val="12"/>
        <color theme="3" tint="0.249977111117893"/>
        <rFont val="Aptos Narrow"/>
        <family val="2"/>
      </rPr>
      <t>RVCOG through the Stream Smart Program.</t>
    </r>
  </si>
  <si>
    <r>
      <t xml:space="preserve">Number of projects: number of downspouts disconnected, rain gardens constructed.  </t>
    </r>
    <r>
      <rPr>
        <b/>
        <i/>
        <sz val="12"/>
        <color theme="3" tint="0.249977111117893"/>
        <rFont val="Aptos Narrow"/>
        <family val="2"/>
      </rPr>
      <t>Information on rain gardens, downspout disconnects, and other measures will be added to or updated on the Stream Smart website.  In addition, Stream Smart can host workshops as requested and promote events through the Stream Smart website and social media platforms.  The needs tie directly to the stormwater pledge program.  Information will also be tie to the stormwater pages on the RVCOG website.  RM will report on annual regional activities.</t>
    </r>
  </si>
  <si>
    <r>
      <t xml:space="preserve">Report on BMPs implemented and any impediments.  </t>
    </r>
    <r>
      <rPr>
        <b/>
        <i/>
        <sz val="12"/>
        <color theme="4"/>
        <rFont val="Aptos Narrow"/>
        <family val="2"/>
      </rPr>
      <t>RM has survey forms available for tracking and can assist with tracking and mapping activities.</t>
    </r>
  </si>
  <si>
    <r>
      <t xml:space="preserve">Maintain Stormwater Management Practices </t>
    </r>
    <r>
      <rPr>
        <strike/>
        <sz val="12"/>
        <color theme="1"/>
        <rFont val="Aptos Narrow"/>
        <family val="2"/>
      </rPr>
      <t xml:space="preserve"> </t>
    </r>
    <r>
      <rPr>
        <sz val="12"/>
        <color theme="1"/>
        <rFont val="Aptos Narrow"/>
        <family val="2"/>
      </rPr>
      <t xml:space="preserve">including:  Good Housekeeping, fleet maintenance, eco biz, proper material storage sediment controls, street sweeping to prevent pollution to the maximum extent practicable. </t>
    </r>
    <r>
      <rPr>
        <b/>
        <i/>
        <sz val="12"/>
        <color theme="3" tint="0.249977111117893"/>
        <rFont val="Aptos Narrow"/>
        <family val="2"/>
      </rPr>
      <t>RM support as requested.</t>
    </r>
  </si>
  <si>
    <r>
      <t xml:space="preserve">Ongoing inspections, employee trainings, and continued implementation of good housekeeping </t>
    </r>
    <r>
      <rPr>
        <strike/>
        <sz val="12"/>
        <color theme="1"/>
        <rFont val="Aptos Narrow"/>
        <family val="2"/>
      </rPr>
      <t xml:space="preserve"> </t>
    </r>
    <r>
      <rPr>
        <sz val="12"/>
        <color theme="1"/>
        <rFont val="Aptos Narrow"/>
        <family val="2"/>
      </rPr>
      <t xml:space="preserve">stormwater management practices. </t>
    </r>
  </si>
  <si>
    <r>
      <t xml:space="preserve">Annual update on actions taken.  </t>
    </r>
    <r>
      <rPr>
        <b/>
        <i/>
        <sz val="12"/>
        <color theme="4"/>
        <rFont val="Aptos Narrow"/>
        <family val="2"/>
      </rPr>
      <t>RM can organize workshops through RVPSA or another venue as needed.  In addition, RM can assist DMAs in summarizing existing procedures or recommending practices.  RM participated in the Eco Biz training.</t>
    </r>
  </si>
  <si>
    <r>
      <t xml:space="preserve">Review and refine illicit discharge and hot spot water sampling program as needed.  </t>
    </r>
    <r>
      <rPr>
        <b/>
        <i/>
        <sz val="12"/>
        <color theme="3" tint="0.249977111117893"/>
        <rFont val="Aptos Narrow"/>
        <family val="2"/>
      </rPr>
      <t>RM will continue the storm drain and hot spot monitoring program that is part of the TMDL monitoring program.</t>
    </r>
  </si>
  <si>
    <r>
      <t xml:space="preserve">Septic systems identified and eliminated. </t>
    </r>
    <r>
      <rPr>
        <sz val="12"/>
        <color theme="3" tint="0.249977111117893"/>
        <rFont val="Aptos Narrow"/>
        <family val="2"/>
      </rPr>
      <t xml:space="preserve"> </t>
    </r>
    <r>
      <rPr>
        <b/>
        <i/>
        <sz val="12"/>
        <color theme="3" tint="0.249977111117893"/>
        <rFont val="Aptos Narrow"/>
        <family val="2"/>
      </rPr>
      <t xml:space="preserve">Any calls received regarding septic concerns will be logged, followed up ,and reported as part of the hot spot monitoring program as appropriate.  In addition, monitoring results (bacteria) will also be reviewed periodically to identify areas of high bacteria levels. </t>
    </r>
  </si>
  <si>
    <r>
      <t xml:space="preserve">Monitor Creek temperatures.  </t>
    </r>
    <r>
      <rPr>
        <b/>
        <i/>
        <sz val="12"/>
        <color theme="3" tint="0.249977111117893"/>
        <rFont val="Aptos Narrow"/>
        <family val="2"/>
      </rPr>
      <t>RM will continue conducting the water quality monitoring program.</t>
    </r>
  </si>
  <si>
    <r>
      <t xml:space="preserve">Explore new projects and program innovations to meet the goals of the Bacteria TMDL. </t>
    </r>
    <r>
      <rPr>
        <b/>
        <i/>
        <sz val="12"/>
        <color theme="3" tint="0.249977111117893"/>
        <rFont val="Aptos Narrow"/>
        <family val="2"/>
      </rPr>
      <t xml:space="preserve"> The RM  will work with DMAs to explore new topics at TMDL meetings, offer workshops, trainings, and other actions to meet the goals of the TMDL program.</t>
    </r>
  </si>
  <si>
    <r>
      <t xml:space="preserve">New approaches will be identified with success indicators determined.  Report on trainings and workshops attended. </t>
    </r>
    <r>
      <rPr>
        <b/>
        <i/>
        <sz val="12"/>
        <color theme="4"/>
        <rFont val="Aptos Narrow"/>
        <family val="2"/>
      </rPr>
      <t>The RM (RVCOG) will work with DMAs to bring new topics to TMDL meetings, offer workshops, trainings, and other actions to meet the goals of the bacteria TMDL.</t>
    </r>
  </si>
  <si>
    <t>Monitor and maintain awareness of bacteria  levels in the Bear Creek watershed by monitoring creek sites and storm drains.</t>
  </si>
  <si>
    <r>
      <t xml:space="preserve">This strategy is dependent on funding availability for funding designs and construction of capital improvements, as well as private investment in new and redevelopment projects.  Report and map features installed and maintained. </t>
    </r>
    <r>
      <rPr>
        <b/>
        <i/>
        <sz val="12"/>
        <color theme="3" tint="0.249977111117893"/>
        <rFont val="Aptos Narrow"/>
        <family val="2"/>
      </rPr>
      <t>As requested, RM can pursue funding for project implementation.  Information/updates will be posted online.  In addition, RM will map and track as needed including using forms designed in Survey 123 designed for tracking these features.  Annual reports will summarize activity and provide links to relevant maps and spreadsheets.</t>
    </r>
  </si>
  <si>
    <t>Garlic Mustard</t>
  </si>
  <si>
    <t>Summary of the CWMA Garlic Mustard Program including sites in and near Grants Pass.</t>
  </si>
  <si>
    <t>https://storymaps.arcgis.com/stories/8195d7393fe14fc6aa74d94f74f30d88</t>
  </si>
  <si>
    <t>Water Primrose and Parrotfeather</t>
  </si>
  <si>
    <t>Summary and map of RAIN work on the Rogue River to treat target aquatic weeds.  Program has expanded to include mussels, snails, and other species.</t>
  </si>
  <si>
    <t xml:space="preserve">https://storymaps.arcgis.com/stories/4d5ef77af504406e9d07ed00458f2a26 </t>
  </si>
  <si>
    <t>Map/Survey</t>
  </si>
  <si>
    <t>TMDL Project Implementation Tracking</t>
  </si>
  <si>
    <t>Description</t>
  </si>
  <si>
    <t>Survey 123 form and ArcGIS map of results tracking selected ongoing TMDL Implementation and MS4 projects.</t>
  </si>
  <si>
    <t>Hot Spot Survey Form</t>
  </si>
  <si>
    <t>Storm Drain Monitoring and Inspection form</t>
  </si>
  <si>
    <t>Survey Link</t>
  </si>
  <si>
    <t>Results Link</t>
  </si>
  <si>
    <t>Map</t>
  </si>
  <si>
    <t>https://arcg.is/1eiPrO2</t>
  </si>
  <si>
    <t>https://arcg.is/fiijS</t>
  </si>
  <si>
    <t>https://arcg.is/0TXaz80</t>
  </si>
  <si>
    <t>Forms and maps for tracking hot spots reported to the RM or observed in the field.  Includes follow up notes, pictures, and other information.</t>
  </si>
  <si>
    <t>Form for documenting annual storm drain visits.</t>
  </si>
  <si>
    <t>https://arcg.is/W0juz</t>
  </si>
  <si>
    <t>https://arcg.is/1LTSKW0</t>
  </si>
  <si>
    <t>https://arcg.is/0nHOv0</t>
  </si>
  <si>
    <t>https://arcg.is/00TWeD</t>
  </si>
  <si>
    <t>Year 1: July 2025-June 2026 - Data was received from the City of Jacksonville and included in their report.   The City purchased 40 cases of bags (2,000 bags per case) for the stations located throughout the City at a cost of $2,239.20.  Information on surveys and maps can be found on the Tracking_Reporting_Surveys_Map tab.</t>
  </si>
  <si>
    <t>Year 1: July 2025-June 2026 - No features were tracked by the RM during the implementation year.  Information on surveys and maps can be found on the Tracking_Reporting_Surveys_Map tab.  Refer to MS4 reports for detailed information.</t>
  </si>
  <si>
    <t>Year 1: July 2025-June 2026 - No activity completed by the RM in 2025-2026.</t>
  </si>
  <si>
    <t>Summary Information</t>
  </si>
  <si>
    <t>General Statistics</t>
  </si>
  <si>
    <t>Date</t>
  </si>
  <si>
    <t>Event/Activity</t>
  </si>
  <si>
    <t>Hot Spot - Elk Creek Campground</t>
  </si>
  <si>
    <t>Caller stated that a large group of people swam in Elk Creek and then displayed vomiting and diarrhea. Jackson County Public Health was informed and reached out to the caller. This incident was deemed unrelated to the water quality in Elk Creek and rather norovirus.</t>
  </si>
  <si>
    <t>Hot Spot - Wagner Creek E. coli &amp; eDNA Sampling</t>
  </si>
  <si>
    <t>Concern from Rogue River Keeper regarding high bacteria levels recorded in Wagner Creek above City limits.  Reports led to discussion with RRK, RVSS, DEQ, ODA, and Jackson SWCD.  Resolution was to conduct sampling of EDNA and bacteria on the creek and investigate the underlying cause. The TMDL "hot spot" program supported the sample collection and bacteria anaylsis, RVSS paid for the eDNA analysis, and Jackson SWCD provided materials.</t>
  </si>
  <si>
    <t>Hot Spot - Talent - Garbage/Graywater Dumping</t>
  </si>
  <si>
    <t>RM received a call regarding a garbage and graywater dumping onto the Bear Creek Greenway from the trailer park near the Talent Truck Stop. Amie was out on the TMDL Run and investigated. Photos were taken and this was then reported to DEQ and RVSS. Bill followed up with the complainant.</t>
  </si>
  <si>
    <t>Hot Spot - Skunk Creek (Grants Pass)</t>
  </si>
  <si>
    <t>While out on the Stream Smart Adopt-A-Street section picking up trash, soap suds were observed in the water of Skunk Creek (11/15/25). On 11/17/25, RVCOG notified City of Grants Pass Public Works. City of GP said they would investigate, although this is a longstanding issue that they haven't been able to track down.</t>
  </si>
  <si>
    <t>eDNA Meeting - Wagner Creek</t>
  </si>
  <si>
    <t>Post sampling meeting to discuss results and next steps.</t>
  </si>
  <si>
    <t>eDNA Meeting (Wagner Creek)</t>
  </si>
  <si>
    <t>Hot Spot - White City</t>
  </si>
  <si>
    <t>Turbid brown/yellowish discharge noted in a sgtorm drain in White City off Pacific Avenue near Carestream as part of the Stormwater Patrol.  Contacted RVSS and MWC.  RVSS investigated and found it was the result of gold minimg being done in a parking lot.  High pressure water was being used to wash river rock.  Mining activity ceased after visit from RVSS and no further activity has been noted on monthly stormwater patrols to date.</t>
  </si>
  <si>
    <t xml:space="preserve">Year 1: July 2025-June 2026 -  - As part of the annual TMDL program, the RM serves as a point of contact for water quality concerns and also investigates specific concerns on a limited basis.  Investigations include additional sampling, tracking of the source, documentation, and reporting to the appropriate agencies based on the nature of the concern.   Additionally, DMAs responds to reported concerns within jurisdictional limits and forwards concerns onto OERS, DEQ, the RM, or others as appropriate.  Hot spot and storm drain survey forms are in the Tracking_Reporting_Surveys_Maps tab.  A storm drain data summary is included in the Storm Drain Tab.  Complete storm drain data is in the Storm Drain Monitoring Data and Trends attachment located on https://rvcog.org/what-we-do/natural-resources/clean-water-act-tmdl/bear-creek-tmdl/ . </t>
  </si>
  <si>
    <t>Year 1: July 2025-June 2026 - In 2025-2026, 5 hot spots were followed up and documented by the RM (see hot spot tab). Refer to the Hot Spots 2025-2026 tab for more information.</t>
  </si>
  <si>
    <t>Year 1: July 2025-June 2026 - The RM tracks and refers any calls received or field observations to the appropriate agency or jurisdiction.  Action summaries in MS4 reports.</t>
  </si>
  <si>
    <t xml:space="preserve">Year 1: July 2025-June 2026 - In 2025 and 2026, the RM, DMAs, and regional partners evaluated the use of eDNA to evaluate underlying causes of bacteria concerns.  Information on the technology was presented at TMDL meetings, at hot spot meetings, and was used on Wagner Creek to evaluate the underlying causes of a "hot spot".  </t>
  </si>
  <si>
    <t>Summer Exceedance: May 1 - October 31</t>
  </si>
  <si>
    <t>Site #</t>
  </si>
  <si>
    <t>Location</t>
  </si>
  <si>
    <r>
      <rPr>
        <i/>
        <sz val="11"/>
        <color theme="1"/>
        <rFont val="Aptos Narrow"/>
        <family val="2"/>
        <scheme val="minor"/>
      </rPr>
      <t xml:space="preserve">E. coli </t>
    </r>
    <r>
      <rPr>
        <sz val="11"/>
        <color theme="1"/>
        <rFont val="Aptos Narrow"/>
        <family val="2"/>
        <scheme val="minor"/>
      </rPr>
      <t>Exceedance at Standard (406 MPN)</t>
    </r>
  </si>
  <si>
    <t>Count</t>
  </si>
  <si>
    <t>WQ %</t>
  </si>
  <si>
    <t>WQ Grade</t>
  </si>
  <si>
    <t>E1</t>
  </si>
  <si>
    <t>Walker Ck. @ Belle Fiore</t>
  </si>
  <si>
    <t>2/5</t>
  </si>
  <si>
    <t>D</t>
  </si>
  <si>
    <t>E3</t>
  </si>
  <si>
    <t>Neil Ck. @ Dead Indian Memorial</t>
  </si>
  <si>
    <t>3/6</t>
  </si>
  <si>
    <t>F</t>
  </si>
  <si>
    <t>E4</t>
  </si>
  <si>
    <t>Ashland Ck. @ Granite St.</t>
  </si>
  <si>
    <t>0/2</t>
  </si>
  <si>
    <t>A</t>
  </si>
  <si>
    <t>E5</t>
  </si>
  <si>
    <t>Ashland Ck. below STP</t>
  </si>
  <si>
    <t>E6</t>
  </si>
  <si>
    <t>TID Canal @ Eagle Mill Rd.</t>
  </si>
  <si>
    <t>0/4</t>
  </si>
  <si>
    <t>E7</t>
  </si>
  <si>
    <t>Bear Ck. @ S. Valley View Rd.</t>
  </si>
  <si>
    <t>1/6</t>
  </si>
  <si>
    <t>B</t>
  </si>
  <si>
    <t>E8</t>
  </si>
  <si>
    <t>Bear Ck. @ Greenway (S. Talent)</t>
  </si>
  <si>
    <t>1/3</t>
  </si>
  <si>
    <t>E9</t>
  </si>
  <si>
    <t>Bear Ck. @ Lynn Newbry Park</t>
  </si>
  <si>
    <t>E10</t>
  </si>
  <si>
    <t>MID Diversion @ Suncrest Rd.</t>
  </si>
  <si>
    <t>3/5</t>
  </si>
  <si>
    <t>E11</t>
  </si>
  <si>
    <t>Bear Ck. @ B. H. Park (Phoenix)</t>
  </si>
  <si>
    <t>4/6</t>
  </si>
  <si>
    <t>E12</t>
  </si>
  <si>
    <t>Bear Ck. @ Fern Valley Rd.</t>
  </si>
  <si>
    <t>E13</t>
  </si>
  <si>
    <t>Bear Ck. @ JNC (S. Medford)</t>
  </si>
  <si>
    <t>E14</t>
  </si>
  <si>
    <t>Bear Ck. @ 9th St. (Medford)</t>
  </si>
  <si>
    <t>2/6</t>
  </si>
  <si>
    <t>E15</t>
  </si>
  <si>
    <t>Bear Ck. @ Table Rock Rd.</t>
  </si>
  <si>
    <t>E16</t>
  </si>
  <si>
    <t>Griffin Ck. @ Beall Ln.</t>
  </si>
  <si>
    <t>E17</t>
  </si>
  <si>
    <t>Jackson Ck. @ Beall Ln.</t>
  </si>
  <si>
    <t>E18</t>
  </si>
  <si>
    <t>Jackson Ck. @ Jacksonville</t>
  </si>
  <si>
    <t>-</t>
  </si>
  <si>
    <t>E19</t>
  </si>
  <si>
    <t>Jackson Ck. @ W. Ross Ln.</t>
  </si>
  <si>
    <t>E20</t>
  </si>
  <si>
    <t>Bear Ck. @ Pine St. (CP)</t>
  </si>
  <si>
    <t>E22</t>
  </si>
  <si>
    <t>Griffin Ck. @ I-5</t>
  </si>
  <si>
    <t>E23</t>
  </si>
  <si>
    <t>Jackson Ck. @ Blackwell Rd.</t>
  </si>
  <si>
    <t>E24</t>
  </si>
  <si>
    <t>Bear Ck. @ Kirtland Rd.</t>
  </si>
  <si>
    <t>E25</t>
  </si>
  <si>
    <t>Bear Ck. @ Upton Creekside (CP)</t>
  </si>
  <si>
    <t>Winter Exceedance: November 1 - April 30</t>
  </si>
  <si>
    <t>0/6</t>
  </si>
  <si>
    <t>0/3</t>
  </si>
  <si>
    <t>0/5</t>
  </si>
  <si>
    <t>1/5</t>
  </si>
  <si>
    <t>2/4</t>
  </si>
  <si>
    <t>2025-2026 - Stormdrain Data</t>
  </si>
  <si>
    <t>Month/Year</t>
  </si>
  <si>
    <t>Sample Type</t>
  </si>
  <si>
    <t>Time of Day</t>
  </si>
  <si>
    <r>
      <t>Temp. (C</t>
    </r>
    <r>
      <rPr>
        <sz val="11"/>
        <color theme="1"/>
        <rFont val="Calibri"/>
        <family val="2"/>
      </rPr>
      <t>°)</t>
    </r>
  </si>
  <si>
    <t>E. coli MPN</t>
  </si>
  <si>
    <t>Phosphorus (mg/L)</t>
  </si>
  <si>
    <t>BOD</t>
  </si>
  <si>
    <t>Turbidity</t>
  </si>
  <si>
    <t>pH</t>
  </si>
  <si>
    <t>Conductivity</t>
  </si>
  <si>
    <t>First Flush</t>
  </si>
  <si>
    <t>SD17</t>
  </si>
  <si>
    <t>Dry Weather</t>
  </si>
  <si>
    <t>SD9</t>
  </si>
  <si>
    <t>Wet Weather</t>
  </si>
  <si>
    <t>SD18</t>
  </si>
  <si>
    <t>SD10</t>
  </si>
  <si>
    <t>SD19</t>
  </si>
  <si>
    <t>SD11</t>
  </si>
  <si>
    <t>SD4</t>
  </si>
  <si>
    <t>SD12</t>
  </si>
  <si>
    <t>SD5</t>
  </si>
  <si>
    <t>SD13</t>
  </si>
  <si>
    <t>SD6</t>
  </si>
  <si>
    <t>SD14</t>
  </si>
  <si>
    <t>SD7</t>
  </si>
  <si>
    <t>SD15</t>
  </si>
  <si>
    <t>SD8</t>
  </si>
  <si>
    <t>SD16</t>
  </si>
  <si>
    <t>Year 1: July 2025-June 2026- The RM works with DMAs, MS4s, and regional partners on the Stream Smart Program.  Stormwater content is included on the Stream Smart website (including the Rain Garden Guide) and social media campaigns.  In addition, the RM coordinates with the Regional Stormwater Advisory Team (SWAT), the Statewide Clean Rivers Coalition (CRC), and other partners to expand the reach of the outreach and educational programs.  The Stream Smart events page also includes any available trainings.  No disconnects, rain gardens, or workshops were hosted during the implementation year.  Stormwater content including rain gardens, reducing impervious surface areas, and native plants were included at the Ashland CO-OP presentations, clean-ups, meetings onsite with St. Mary's regarding a Stream Steward program, and at Crater High School's Renaissance Academy Envirothon Club presentation.  Additionally, native pollinator species were incorporated into  stormwater facilities.  Overall, 6 related presentations and projects were completed.</t>
  </si>
  <si>
    <t xml:space="preserve">Year 1: July 2025-June 2026 - No septic systems were identified and no calls were received.  In reviewing the monitoring data throughout the year, no results stood out for further investigation.  New technology (e DNA) is being evaluated for use in identifying underlying bacteria concerns.  The methodology was tested in the Wagner Creek hot spot.  Bacteria trends can be found in the Bacteria Trends Tab and all monitoring data for streams and storm drains in the region can be found on the City Water Quality Page (https://rvcog.org/jacksonville-water-quality-page/). </t>
  </si>
  <si>
    <t>Year 1: July 2025-June 2026 - Completed.  RM conducts stream monitoring monthly in streams throughout the Bear Creek Watershed.  Storm drains are monitored three times during the implementation year to look at the impact of TMDL parameters during dry conditions, a flushing event, and a large storm event.  The E Coli Data Summaries (stream) tab has exceedance data for all stations in the summer and winter seasons and the E. coli trends (stream) has graphs of results from all stream stations.  The Storm Drain Data 2025-2026 tab has exceedance data for all stations in the summer and winter seasons and the E. coli trends (storm) has graphs of results from all stream stations.  Results of the monthly sampling is sent to DMAs quarterly and storm drains annually once all runs are completed.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</si>
</sst>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8" formatCode="0.0"/>
    <numFmt numFmtId="169" formatCode="0.000"/>
  </numFmts>
  <fonts count="27" x14ac:knownFonts="1">
    <font>
      <sz val="11"/>
      <color theme="1"/>
      <name val="Aptos Narrow"/>
      <family val="2"/>
      <scheme val="minor"/>
    </font>
    <font>
      <sz val="8"/>
      <name val="Aptos Narrow"/>
      <family val="2"/>
      <scheme val="minor"/>
    </font>
    <font>
      <b/>
      <sz val="12"/>
      <color theme="1"/>
      <name val="Aptos Narrow"/>
      <family val="2"/>
    </font>
    <font>
      <b/>
      <i/>
      <sz val="12"/>
      <color theme="1"/>
      <name val="Aptos Narrow"/>
      <family val="2"/>
    </font>
    <font>
      <sz val="12"/>
      <color theme="1"/>
      <name val="Aptos Narrow"/>
      <family val="2"/>
    </font>
    <font>
      <b/>
      <sz val="12"/>
      <color rgb="FF000000"/>
      <name val="Aptos Narrow"/>
      <family val="2"/>
    </font>
    <font>
      <i/>
      <sz val="12"/>
      <color rgb="FF000000"/>
      <name val="Aptos Narrow"/>
      <family val="2"/>
    </font>
    <font>
      <sz val="12"/>
      <color rgb="FF000000"/>
      <name val="Aptos Narrow"/>
      <family val="2"/>
    </font>
    <font>
      <b/>
      <i/>
      <sz val="12"/>
      <color theme="3" tint="0.249977111117893"/>
      <name val="Aptos Narrow"/>
      <family val="2"/>
    </font>
    <font>
      <sz val="12"/>
      <name val="Aptos Narrow"/>
      <family val="2"/>
    </font>
    <font>
      <strike/>
      <sz val="12"/>
      <color theme="1"/>
      <name val="Aptos Narrow"/>
      <family val="2"/>
    </font>
    <font>
      <b/>
      <i/>
      <sz val="12"/>
      <color theme="4"/>
      <name val="Aptos Narrow"/>
      <family val="2"/>
    </font>
    <font>
      <sz val="12"/>
      <color theme="3" tint="0.249977111117893"/>
      <name val="Aptos Narrow"/>
      <family val="2"/>
    </font>
    <font>
      <sz val="11"/>
      <color rgb="FFFF0000"/>
      <name val="Aptos Narrow"/>
      <family val="2"/>
      <scheme val="minor"/>
    </font>
    <font>
      <b/>
      <sz val="11"/>
      <color theme="1"/>
      <name val="Aptos Narrow"/>
      <family val="2"/>
      <scheme val="minor"/>
    </font>
    <font>
      <u/>
      <sz val="11"/>
      <color theme="10"/>
      <name val="Aptos Narrow"/>
      <family val="2"/>
      <scheme val="minor"/>
    </font>
    <font>
      <b/>
      <i/>
      <sz val="11"/>
      <color theme="1"/>
      <name val="Aptos Narrow"/>
      <family val="2"/>
      <scheme val="minor"/>
    </font>
    <font>
      <b/>
      <sz val="14"/>
      <color theme="1"/>
      <name val="Times New Roman"/>
      <family val="1"/>
    </font>
    <font>
      <b/>
      <sz val="12"/>
      <color theme="1"/>
      <name val="Times New Roman"/>
      <family val="1"/>
    </font>
    <font>
      <b/>
      <i/>
      <sz val="12"/>
      <color theme="1"/>
      <name val="Times New Roman"/>
      <family val="1"/>
    </font>
    <font>
      <b/>
      <i/>
      <sz val="11"/>
      <color theme="1"/>
      <name val="Times New Roman"/>
      <family val="1"/>
    </font>
    <font>
      <sz val="11"/>
      <color rgb="FF000000"/>
      <name val="Calibri"/>
      <family val="2"/>
    </font>
    <font>
      <i/>
      <sz val="11"/>
      <color theme="1"/>
      <name val="Aptos Narrow"/>
      <family val="2"/>
      <scheme val="minor"/>
    </font>
    <font>
      <b/>
      <sz val="11"/>
      <name val="Aptos Narrow"/>
      <family val="2"/>
      <scheme val="minor"/>
    </font>
    <font>
      <sz val="11"/>
      <name val="Aptos Narrow"/>
      <family val="2"/>
      <scheme val="minor"/>
    </font>
    <font>
      <b/>
      <sz val="11"/>
      <color rgb="FFFF0000"/>
      <name val="Aptos Narrow"/>
      <family val="2"/>
      <scheme val="minor"/>
    </font>
    <font>
      <sz val="11"/>
      <color theme="1"/>
      <name val="Calibri"/>
      <family val="2"/>
    </font>
  </fonts>
  <fills count="13">
    <fill>
      <patternFill patternType="none"/>
    </fill>
    <fill>
      <patternFill patternType="gray125"/>
    </fill>
    <fill>
      <patternFill patternType="solid">
        <fgColor rgb="FFDBE5F1"/>
        <bgColor indexed="64"/>
      </patternFill>
    </fill>
    <fill>
      <patternFill patternType="solid">
        <fgColor theme="0" tint="-0.14999847407452621"/>
        <bgColor indexed="64"/>
      </patternFill>
    </fill>
    <fill>
      <patternFill patternType="solid">
        <fgColor theme="6"/>
        <bgColor indexed="64"/>
      </patternFill>
    </fill>
    <fill>
      <patternFill patternType="solid">
        <fgColor theme="6" tint="0.59999389629810485"/>
        <bgColor indexed="64"/>
      </patternFill>
    </fill>
    <fill>
      <patternFill patternType="solid">
        <fgColor theme="5" tint="0.59999389629810485"/>
        <bgColor indexed="64"/>
      </patternFill>
    </fill>
    <fill>
      <patternFill patternType="solid">
        <fgColor theme="5" tint="0.79998168889431442"/>
        <bgColor indexed="64"/>
      </patternFill>
    </fill>
    <fill>
      <patternFill patternType="solid">
        <fgColor theme="4" tint="0.59999389629810485"/>
        <bgColor indexed="64"/>
      </patternFill>
    </fill>
    <fill>
      <patternFill patternType="solid">
        <fgColor theme="4" tint="0.79998168889431442"/>
        <bgColor indexed="64"/>
      </patternFill>
    </fill>
    <fill>
      <patternFill patternType="solid">
        <fgColor theme="2" tint="-0.499984740745262"/>
        <bgColor indexed="64"/>
      </patternFill>
    </fill>
    <fill>
      <patternFill patternType="solid">
        <fgColor theme="2" tint="-0.249977111117893"/>
        <bgColor indexed="64"/>
      </patternFill>
    </fill>
    <fill>
      <patternFill patternType="solid">
        <fgColor theme="1"/>
        <bgColor indexed="64"/>
      </patternFill>
    </fill>
  </fills>
  <borders count="25">
    <border>
      <left/>
      <right/>
      <top/>
      <bottom/>
      <diagonal/>
    </border>
    <border>
      <left style="medium">
        <color rgb="FF000000"/>
      </left>
      <right/>
      <top style="medium">
        <color rgb="FF000000"/>
      </top>
      <bottom style="thick">
        <color rgb="FF000000"/>
      </bottom>
      <diagonal/>
    </border>
    <border>
      <left/>
      <right/>
      <top style="medium">
        <color rgb="FF000000"/>
      </top>
      <bottom style="thick">
        <color rgb="FF000000"/>
      </bottom>
      <diagonal/>
    </border>
    <border>
      <left/>
      <right style="medium">
        <color rgb="FF000000"/>
      </right>
      <top style="medium">
        <color rgb="FF000000"/>
      </top>
      <bottom style="thick">
        <color rgb="FF000000"/>
      </bottom>
      <diagonal/>
    </border>
    <border>
      <left style="medium">
        <color rgb="FF000000"/>
      </left>
      <right style="medium">
        <color rgb="FF000000"/>
      </right>
      <top/>
      <bottom style="thick">
        <color rgb="FF000000"/>
      </bottom>
      <diagonal/>
    </border>
    <border>
      <left style="medium">
        <color rgb="FF000000"/>
      </left>
      <right style="medium">
        <color rgb="FF000000"/>
      </right>
      <top/>
      <bottom/>
      <diagonal/>
    </border>
    <border>
      <left/>
      <right style="medium">
        <color rgb="FF000000"/>
      </right>
      <top/>
      <bottom style="thick">
        <color rgb="FF000000"/>
      </bottom>
      <diagonal/>
    </border>
    <border>
      <left/>
      <right style="medium">
        <color rgb="FF000000"/>
      </right>
      <top/>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style="medium">
        <color rgb="FF000000"/>
      </left>
      <right style="medium">
        <color rgb="FF000000"/>
      </right>
      <top style="thick">
        <color rgb="FF000000"/>
      </top>
      <bottom/>
      <diagonal/>
    </border>
    <border>
      <left style="medium">
        <color rgb="FF000000"/>
      </left>
      <right style="medium">
        <color rgb="FF000000"/>
      </right>
      <top style="medium">
        <color rgb="FF000000"/>
      </top>
      <bottom/>
      <diagonal/>
    </border>
    <border>
      <left/>
      <right style="medium">
        <color indexed="64"/>
      </right>
      <top/>
      <bottom/>
      <diagonal/>
    </border>
    <border>
      <left/>
      <right style="medium">
        <color indexed="64"/>
      </right>
      <top/>
      <bottom style="medium">
        <color rgb="FF000000"/>
      </bottom>
      <diagonal/>
    </border>
    <border>
      <left style="medium">
        <color rgb="FF000000"/>
      </left>
      <right style="medium">
        <color rgb="FF000000"/>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auto="1"/>
      </right>
      <top style="medium">
        <color indexed="64"/>
      </top>
      <bottom/>
      <diagonal/>
    </border>
    <border>
      <left style="thin">
        <color auto="1"/>
      </left>
      <right style="thin">
        <color auto="1"/>
      </right>
      <top style="medium">
        <color indexed="64"/>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2">
    <xf numFmtId="0" fontId="0" fillId="0" borderId="0"/>
    <xf numFmtId="0" fontId="15" fillId="0" borderId="0" applyNumberFormat="0" applyFill="0" applyBorder="0" applyAlignment="0" applyProtection="0"/>
  </cellStyleXfs>
  <cellXfs count="115">
    <xf numFmtId="0" fontId="0" fillId="0" borderId="0" xfId="0"/>
    <xf numFmtId="0" fontId="4" fillId="0" borderId="0" xfId="0" applyFont="1"/>
    <xf numFmtId="0" fontId="5" fillId="2" borderId="5" xfId="0" applyFont="1" applyFill="1" applyBorder="1" applyAlignment="1">
      <alignment horizontal="left" vertical="center" wrapText="1"/>
    </xf>
    <xf numFmtId="0" fontId="5" fillId="2" borderId="7" xfId="0" applyFont="1" applyFill="1" applyBorder="1" applyAlignment="1">
      <alignment horizontal="left" vertical="center" wrapText="1"/>
    </xf>
    <xf numFmtId="0" fontId="6" fillId="2" borderId="4" xfId="0" applyFont="1" applyFill="1" applyBorder="1" applyAlignment="1">
      <alignment horizontal="left" vertical="center" wrapText="1"/>
    </xf>
    <xf numFmtId="0" fontId="6" fillId="2" borderId="6" xfId="0" applyFont="1" applyFill="1" applyBorder="1" applyAlignment="1">
      <alignment horizontal="left" vertical="center" wrapText="1"/>
    </xf>
    <xf numFmtId="0" fontId="4" fillId="0" borderId="7" xfId="0" applyFont="1" applyBorder="1" applyAlignment="1">
      <alignment horizontal="left" vertical="center" wrapText="1"/>
    </xf>
    <xf numFmtId="0" fontId="4" fillId="0" borderId="9" xfId="0" applyFont="1" applyBorder="1" applyAlignment="1">
      <alignment horizontal="left" vertical="center" wrapText="1"/>
    </xf>
    <xf numFmtId="0" fontId="4" fillId="0" borderId="12" xfId="0" applyFont="1" applyBorder="1" applyAlignment="1">
      <alignment horizontal="left" vertical="top" wrapText="1"/>
    </xf>
    <xf numFmtId="0" fontId="4" fillId="0" borderId="13" xfId="0" applyFont="1" applyBorder="1" applyAlignment="1">
      <alignment horizontal="left" vertical="top" wrapText="1"/>
    </xf>
    <xf numFmtId="0" fontId="4" fillId="0" borderId="11" xfId="0" applyFont="1" applyBorder="1" applyAlignment="1">
      <alignment horizontal="left" vertical="center" wrapText="1"/>
    </xf>
    <xf numFmtId="0" fontId="4" fillId="0" borderId="5" xfId="0" applyFont="1" applyBorder="1" applyAlignment="1">
      <alignment horizontal="left" vertical="center" wrapText="1"/>
    </xf>
    <xf numFmtId="0" fontId="4" fillId="0" borderId="8" xfId="0" applyFont="1" applyBorder="1" applyAlignment="1">
      <alignment horizontal="left" vertical="center" wrapText="1"/>
    </xf>
    <xf numFmtId="0" fontId="4" fillId="0" borderId="11" xfId="0" applyFont="1" applyBorder="1" applyAlignment="1">
      <alignment horizontal="left" vertical="top" wrapText="1"/>
    </xf>
    <xf numFmtId="0" fontId="4" fillId="0" borderId="5" xfId="0" applyFont="1" applyBorder="1" applyAlignment="1">
      <alignment horizontal="left" vertical="top" wrapText="1"/>
    </xf>
    <xf numFmtId="0" fontId="4" fillId="0" borderId="8" xfId="0" applyFont="1" applyBorder="1" applyAlignment="1">
      <alignment horizontal="left" vertical="top" wrapText="1"/>
    </xf>
    <xf numFmtId="0" fontId="4" fillId="0" borderId="14" xfId="0" applyFont="1" applyBorder="1" applyAlignment="1">
      <alignment horizontal="left" vertical="top" wrapText="1"/>
    </xf>
    <xf numFmtId="0" fontId="8" fillId="0" borderId="11" xfId="0" applyFont="1" applyBorder="1" applyAlignment="1">
      <alignment horizontal="left" vertical="top" wrapText="1"/>
    </xf>
    <xf numFmtId="0" fontId="8" fillId="0" borderId="5" xfId="0" applyFont="1" applyBorder="1" applyAlignment="1">
      <alignment horizontal="left" vertical="top" wrapText="1"/>
    </xf>
    <xf numFmtId="0" fontId="8" fillId="0" borderId="8" xfId="0" applyFont="1" applyBorder="1" applyAlignment="1">
      <alignment horizontal="left" vertical="top" wrapText="1"/>
    </xf>
    <xf numFmtId="0" fontId="4" fillId="0" borderId="11" xfId="0" applyFont="1" applyBorder="1" applyAlignment="1">
      <alignment horizontal="center" vertical="center" wrapText="1"/>
    </xf>
    <xf numFmtId="0" fontId="4" fillId="0" borderId="5" xfId="0" applyFont="1" applyBorder="1" applyAlignment="1">
      <alignment horizontal="center" vertical="center" wrapText="1"/>
    </xf>
    <xf numFmtId="0" fontId="9" fillId="0" borderId="11" xfId="0" applyFont="1" applyBorder="1" applyAlignment="1">
      <alignment horizontal="center" vertical="center" wrapText="1"/>
    </xf>
    <xf numFmtId="0" fontId="9" fillId="0" borderId="5" xfId="0" applyFont="1" applyBorder="1" applyAlignment="1">
      <alignment horizontal="center" vertical="center" wrapText="1"/>
    </xf>
    <xf numFmtId="0" fontId="9" fillId="0" borderId="8" xfId="0" applyFont="1" applyBorder="1" applyAlignment="1">
      <alignment horizontal="center" vertical="center" wrapText="1"/>
    </xf>
    <xf numFmtId="0" fontId="11" fillId="0" borderId="11" xfId="0" applyFont="1" applyBorder="1" applyAlignment="1">
      <alignment horizontal="left" vertical="top" wrapText="1"/>
    </xf>
    <xf numFmtId="0" fontId="4" fillId="0" borderId="8" xfId="0" applyFont="1" applyBorder="1" applyAlignment="1">
      <alignment horizontal="center" vertical="center" wrapText="1"/>
    </xf>
    <xf numFmtId="0" fontId="2" fillId="0" borderId="1" xfId="0" applyFont="1" applyBorder="1" applyAlignment="1">
      <alignment horizontal="left" vertical="center" wrapText="1"/>
    </xf>
    <xf numFmtId="0" fontId="2" fillId="0" borderId="2" xfId="0" applyFont="1" applyBorder="1" applyAlignment="1">
      <alignment horizontal="left" vertical="center" wrapText="1"/>
    </xf>
    <xf numFmtId="0" fontId="2" fillId="0" borderId="3" xfId="0" applyFont="1" applyBorder="1" applyAlignment="1">
      <alignment horizontal="left" vertical="center" wrapText="1"/>
    </xf>
    <xf numFmtId="0" fontId="4" fillId="0" borderId="10" xfId="0" applyFont="1" applyBorder="1" applyAlignment="1">
      <alignment horizontal="left" vertical="center" wrapText="1"/>
    </xf>
    <xf numFmtId="0" fontId="4" fillId="0" borderId="10" xfId="0" applyFont="1" applyBorder="1" applyAlignment="1">
      <alignment horizontal="left" vertical="top" wrapText="1"/>
    </xf>
    <xf numFmtId="0" fontId="8" fillId="0" borderId="10" xfId="0" applyFont="1" applyBorder="1" applyAlignment="1">
      <alignment horizontal="left" vertical="top" wrapText="1"/>
    </xf>
    <xf numFmtId="0" fontId="16" fillId="3" borderId="15" xfId="0" applyFont="1" applyFill="1" applyBorder="1"/>
    <xf numFmtId="0" fontId="0" fillId="0" borderId="15" xfId="0" applyBorder="1" applyAlignment="1">
      <alignment horizontal="center" vertical="center"/>
    </xf>
    <xf numFmtId="0" fontId="0" fillId="0" borderId="15" xfId="0" applyBorder="1" applyAlignment="1">
      <alignment wrapText="1"/>
    </xf>
    <xf numFmtId="0" fontId="15" fillId="0" borderId="15" xfId="1" applyBorder="1" applyAlignment="1">
      <alignment horizontal="center" vertical="center"/>
    </xf>
    <xf numFmtId="0" fontId="15" fillId="0" borderId="15" xfId="1" applyBorder="1" applyAlignment="1">
      <alignment horizontal="center" vertical="center" wrapText="1"/>
    </xf>
    <xf numFmtId="14" fontId="17" fillId="4" borderId="16" xfId="0" applyNumberFormat="1" applyFont="1" applyFill="1" applyBorder="1" applyAlignment="1">
      <alignment horizontal="center"/>
    </xf>
    <xf numFmtId="14" fontId="17" fillId="4" borderId="17" xfId="0" applyNumberFormat="1" applyFont="1" applyFill="1" applyBorder="1" applyAlignment="1">
      <alignment horizontal="center"/>
    </xf>
    <xf numFmtId="14" fontId="17" fillId="4" borderId="18" xfId="0" applyNumberFormat="1" applyFont="1" applyFill="1" applyBorder="1" applyAlignment="1">
      <alignment horizontal="center"/>
    </xf>
    <xf numFmtId="14" fontId="18" fillId="5" borderId="16" xfId="0" applyNumberFormat="1" applyFont="1" applyFill="1" applyBorder="1" applyAlignment="1">
      <alignment horizontal="center" vertical="center"/>
    </xf>
    <xf numFmtId="14" fontId="18" fillId="5" borderId="17" xfId="0" applyNumberFormat="1" applyFont="1" applyFill="1" applyBorder="1" applyAlignment="1">
      <alignment horizontal="center" vertical="center"/>
    </xf>
    <xf numFmtId="14" fontId="19" fillId="5" borderId="19" xfId="0" applyNumberFormat="1" applyFont="1" applyFill="1" applyBorder="1" applyAlignment="1">
      <alignment horizontal="right" vertical="center" wrapText="1"/>
    </xf>
    <xf numFmtId="0" fontId="19" fillId="5" borderId="20" xfId="0" applyFont="1" applyFill="1" applyBorder="1" applyAlignment="1">
      <alignment horizontal="left" vertical="center" wrapText="1"/>
    </xf>
    <xf numFmtId="0" fontId="20" fillId="5" borderId="20" xfId="0" applyFont="1" applyFill="1" applyBorder="1" applyAlignment="1">
      <alignment vertical="center" wrapText="1"/>
    </xf>
    <xf numFmtId="14" fontId="0" fillId="0" borderId="15" xfId="0" applyNumberFormat="1" applyBorder="1" applyAlignment="1">
      <alignment horizontal="center" vertical="center"/>
    </xf>
    <xf numFmtId="0" fontId="0" fillId="0" borderId="15" xfId="0" applyBorder="1" applyAlignment="1">
      <alignment vertical="top" wrapText="1"/>
    </xf>
    <xf numFmtId="0" fontId="0" fillId="0" borderId="15" xfId="0" applyBorder="1"/>
    <xf numFmtId="14" fontId="0" fillId="0" borderId="15" xfId="0" applyNumberFormat="1" applyBorder="1"/>
    <xf numFmtId="0" fontId="0" fillId="0" borderId="0" xfId="0" applyAlignment="1">
      <alignment horizontal="center" vertical="center"/>
    </xf>
    <xf numFmtId="0" fontId="21" fillId="0" borderId="0" xfId="0" applyFont="1"/>
    <xf numFmtId="0" fontId="14" fillId="6" borderId="16" xfId="0" applyFont="1" applyFill="1" applyBorder="1" applyAlignment="1">
      <alignment horizontal="center"/>
    </xf>
    <xf numFmtId="0" fontId="14" fillId="6" borderId="17" xfId="0" applyFont="1" applyFill="1" applyBorder="1" applyAlignment="1">
      <alignment horizontal="center"/>
    </xf>
    <xf numFmtId="0" fontId="14" fillId="6" borderId="18" xfId="0" applyFont="1" applyFill="1" applyBorder="1" applyAlignment="1">
      <alignment horizontal="center"/>
    </xf>
    <xf numFmtId="0" fontId="0" fillId="7" borderId="21" xfId="0" applyFill="1" applyBorder="1" applyAlignment="1">
      <alignment horizontal="center"/>
    </xf>
    <xf numFmtId="9" fontId="23" fillId="0" borderId="15" xfId="0" applyNumberFormat="1" applyFont="1" applyBorder="1"/>
    <xf numFmtId="49" fontId="24" fillId="0" borderId="15" xfId="0" applyNumberFormat="1" applyFont="1" applyBorder="1" applyAlignment="1">
      <alignment horizontal="right"/>
    </xf>
    <xf numFmtId="9" fontId="24" fillId="0" borderId="15" xfId="0" applyNumberFormat="1" applyFont="1" applyBorder="1" applyAlignment="1">
      <alignment horizontal="right"/>
    </xf>
    <xf numFmtId="49" fontId="24" fillId="0" borderId="15" xfId="0" applyNumberFormat="1" applyFont="1" applyBorder="1" applyAlignment="1">
      <alignment horizontal="center"/>
    </xf>
    <xf numFmtId="49" fontId="25" fillId="0" borderId="15" xfId="0" applyNumberFormat="1" applyFont="1" applyBorder="1" applyAlignment="1">
      <alignment horizontal="center"/>
    </xf>
    <xf numFmtId="9" fontId="24" fillId="0" borderId="15" xfId="0" applyNumberFormat="1" applyFont="1" applyBorder="1" applyAlignment="1">
      <alignment horizontal="center"/>
    </xf>
    <xf numFmtId="0" fontId="14" fillId="8" borderId="22" xfId="0" applyFont="1" applyFill="1" applyBorder="1" applyAlignment="1">
      <alignment horizontal="center"/>
    </xf>
    <xf numFmtId="0" fontId="14" fillId="8" borderId="23" xfId="0" applyFont="1" applyFill="1" applyBorder="1" applyAlignment="1">
      <alignment horizontal="center"/>
    </xf>
    <xf numFmtId="0" fontId="14" fillId="8" borderId="24" xfId="0" applyFont="1" applyFill="1" applyBorder="1" applyAlignment="1">
      <alignment horizontal="center"/>
    </xf>
    <xf numFmtId="0" fontId="0" fillId="9" borderId="21" xfId="0" applyFill="1" applyBorder="1" applyAlignment="1">
      <alignment horizontal="center"/>
    </xf>
    <xf numFmtId="9" fontId="14" fillId="0" borderId="15" xfId="0" applyNumberFormat="1" applyFont="1" applyBorder="1"/>
    <xf numFmtId="49" fontId="0" fillId="0" borderId="15" xfId="0" applyNumberFormat="1" applyBorder="1" applyAlignment="1">
      <alignment horizontal="right"/>
    </xf>
    <xf numFmtId="9" fontId="14" fillId="0" borderId="15" xfId="0" applyNumberFormat="1" applyFont="1" applyBorder="1" applyAlignment="1">
      <alignment horizontal="center"/>
    </xf>
    <xf numFmtId="49" fontId="0" fillId="0" borderId="15" xfId="0" applyNumberFormat="1" applyBorder="1" applyAlignment="1">
      <alignment horizontal="center"/>
    </xf>
    <xf numFmtId="0" fontId="14" fillId="10" borderId="16" xfId="0" applyFont="1" applyFill="1" applyBorder="1" applyAlignment="1">
      <alignment horizontal="center"/>
    </xf>
    <xf numFmtId="0" fontId="14" fillId="10" borderId="17" xfId="0" applyFont="1" applyFill="1" applyBorder="1" applyAlignment="1">
      <alignment horizontal="center"/>
    </xf>
    <xf numFmtId="0" fontId="14" fillId="10" borderId="18" xfId="0" applyFont="1" applyFill="1" applyBorder="1" applyAlignment="1">
      <alignment horizontal="center"/>
    </xf>
    <xf numFmtId="0" fontId="14" fillId="0" borderId="0" xfId="0" applyFont="1" applyAlignment="1">
      <alignment horizontal="center"/>
    </xf>
    <xf numFmtId="0" fontId="0" fillId="11" borderId="21" xfId="0" applyFill="1" applyBorder="1" applyAlignment="1">
      <alignment horizontal="center"/>
    </xf>
    <xf numFmtId="0" fontId="0" fillId="0" borderId="0" xfId="0" applyAlignment="1">
      <alignment horizontal="center"/>
    </xf>
    <xf numFmtId="0" fontId="0" fillId="12" borderId="21" xfId="0" applyFill="1" applyBorder="1" applyAlignment="1">
      <alignment horizontal="center"/>
    </xf>
    <xf numFmtId="17" fontId="0" fillId="0" borderId="15" xfId="0" applyNumberFormat="1" applyBorder="1" applyAlignment="1">
      <alignment horizontal="center"/>
    </xf>
    <xf numFmtId="17" fontId="24" fillId="0" borderId="15" xfId="0" applyNumberFormat="1" applyFont="1" applyBorder="1" applyAlignment="1">
      <alignment horizontal="center"/>
    </xf>
    <xf numFmtId="0" fontId="24" fillId="0" borderId="15" xfId="0" applyFont="1" applyBorder="1" applyAlignment="1">
      <alignment horizontal="center"/>
    </xf>
    <xf numFmtId="20" fontId="24" fillId="0" borderId="15" xfId="0" applyNumberFormat="1" applyFont="1" applyBorder="1" applyAlignment="1">
      <alignment horizontal="center"/>
    </xf>
    <xf numFmtId="168" fontId="24" fillId="0" borderId="15" xfId="0" applyNumberFormat="1" applyFont="1" applyBorder="1" applyAlignment="1">
      <alignment horizontal="center"/>
    </xf>
    <xf numFmtId="169" fontId="13" fillId="0" borderId="15" xfId="0" applyNumberFormat="1" applyFont="1" applyBorder="1" applyAlignment="1">
      <alignment horizontal="center"/>
    </xf>
    <xf numFmtId="169" fontId="24" fillId="0" borderId="15" xfId="0" applyNumberFormat="1" applyFont="1" applyBorder="1" applyAlignment="1">
      <alignment horizontal="center"/>
    </xf>
    <xf numFmtId="2" fontId="24" fillId="0" borderId="15" xfId="0" applyNumberFormat="1" applyFont="1" applyBorder="1" applyAlignment="1">
      <alignment horizontal="center"/>
    </xf>
    <xf numFmtId="17" fontId="0" fillId="12" borderId="15" xfId="0" applyNumberFormat="1" applyFill="1" applyBorder="1" applyAlignment="1">
      <alignment horizontal="center"/>
    </xf>
    <xf numFmtId="17" fontId="24" fillId="12" borderId="15" xfId="0" applyNumberFormat="1" applyFont="1" applyFill="1" applyBorder="1" applyAlignment="1">
      <alignment horizontal="center"/>
    </xf>
    <xf numFmtId="0" fontId="24" fillId="12" borderId="15" xfId="0" applyFont="1" applyFill="1" applyBorder="1" applyAlignment="1">
      <alignment horizontal="center"/>
    </xf>
    <xf numFmtId="20" fontId="0" fillId="12" borderId="15" xfId="0" applyNumberFormat="1" applyFill="1" applyBorder="1" applyAlignment="1">
      <alignment horizontal="center"/>
    </xf>
    <xf numFmtId="0" fontId="0" fillId="12" borderId="15" xfId="0" applyFill="1" applyBorder="1" applyAlignment="1">
      <alignment horizontal="center"/>
    </xf>
    <xf numFmtId="0" fontId="13" fillId="12" borderId="15" xfId="0" applyFont="1" applyFill="1" applyBorder="1" applyAlignment="1">
      <alignment horizontal="center"/>
    </xf>
    <xf numFmtId="168" fontId="0" fillId="12" borderId="15" xfId="0" applyNumberFormat="1" applyFill="1" applyBorder="1" applyAlignment="1">
      <alignment horizontal="center"/>
    </xf>
    <xf numFmtId="2" fontId="0" fillId="12" borderId="15" xfId="0" applyNumberFormat="1" applyFill="1" applyBorder="1" applyAlignment="1">
      <alignment horizontal="center"/>
    </xf>
    <xf numFmtId="0" fontId="0" fillId="0" borderId="0" xfId="0" applyAlignment="1">
      <alignment horizontal="right"/>
    </xf>
    <xf numFmtId="0" fontId="25" fillId="12" borderId="15" xfId="0" applyFont="1" applyFill="1" applyBorder="1" applyAlignment="1">
      <alignment horizontal="center"/>
    </xf>
    <xf numFmtId="169" fontId="13" fillId="12" borderId="15" xfId="0" applyNumberFormat="1" applyFont="1" applyFill="1" applyBorder="1" applyAlignment="1">
      <alignment horizontal="center"/>
    </xf>
    <xf numFmtId="169" fontId="24" fillId="12" borderId="15" xfId="0" applyNumberFormat="1" applyFont="1" applyFill="1" applyBorder="1" applyAlignment="1">
      <alignment horizontal="center"/>
    </xf>
    <xf numFmtId="0" fontId="13" fillId="0" borderId="0" xfId="0" applyFont="1"/>
    <xf numFmtId="168" fontId="13" fillId="12" borderId="15" xfId="0" applyNumberFormat="1" applyFont="1" applyFill="1" applyBorder="1" applyAlignment="1">
      <alignment horizontal="center"/>
    </xf>
    <xf numFmtId="169" fontId="0" fillId="12" borderId="15" xfId="0" applyNumberFormat="1" applyFill="1" applyBorder="1" applyAlignment="1">
      <alignment horizontal="center"/>
    </xf>
    <xf numFmtId="168" fontId="0" fillId="0" borderId="0" xfId="0" applyNumberFormat="1" applyAlignment="1">
      <alignment horizontal="right"/>
    </xf>
    <xf numFmtId="0" fontId="13" fillId="0" borderId="15" xfId="0" applyFont="1" applyBorder="1" applyAlignment="1">
      <alignment horizontal="center"/>
    </xf>
    <xf numFmtId="20" fontId="24" fillId="12" borderId="15" xfId="0" applyNumberFormat="1" applyFont="1" applyFill="1" applyBorder="1" applyAlignment="1">
      <alignment horizontal="center"/>
    </xf>
    <xf numFmtId="168" fontId="24" fillId="12" borderId="15" xfId="0" applyNumberFormat="1" applyFont="1" applyFill="1" applyBorder="1" applyAlignment="1">
      <alignment horizontal="center"/>
    </xf>
    <xf numFmtId="2" fontId="24" fillId="12" borderId="15" xfId="0" applyNumberFormat="1" applyFont="1" applyFill="1" applyBorder="1" applyAlignment="1">
      <alignment horizontal="center"/>
    </xf>
    <xf numFmtId="0" fontId="13" fillId="0" borderId="0" xfId="0" applyFont="1" applyAlignment="1">
      <alignment horizontal="right"/>
    </xf>
    <xf numFmtId="20" fontId="0" fillId="0" borderId="15" xfId="0" applyNumberFormat="1" applyBorder="1" applyAlignment="1">
      <alignment horizontal="center"/>
    </xf>
    <xf numFmtId="168" fontId="0" fillId="0" borderId="15" xfId="0" applyNumberFormat="1" applyBorder="1" applyAlignment="1">
      <alignment horizontal="center"/>
    </xf>
    <xf numFmtId="0" fontId="25" fillId="0" borderId="15" xfId="0" applyFont="1" applyBorder="1" applyAlignment="1">
      <alignment horizontal="center"/>
    </xf>
    <xf numFmtId="2" fontId="0" fillId="0" borderId="15" xfId="0" applyNumberFormat="1" applyBorder="1" applyAlignment="1">
      <alignment horizontal="center"/>
    </xf>
    <xf numFmtId="0" fontId="0" fillId="0" borderId="15" xfId="0" applyBorder="1" applyAlignment="1">
      <alignment horizontal="center"/>
    </xf>
    <xf numFmtId="168" fontId="13" fillId="0" borderId="15" xfId="0" applyNumberFormat="1" applyFont="1" applyBorder="1" applyAlignment="1">
      <alignment horizontal="center"/>
    </xf>
    <xf numFmtId="168" fontId="13" fillId="0" borderId="0" xfId="0" applyNumberFormat="1" applyFont="1" applyAlignment="1">
      <alignment horizontal="right"/>
    </xf>
    <xf numFmtId="169" fontId="0" fillId="0" borderId="15" xfId="0" applyNumberFormat="1" applyBorder="1" applyAlignment="1">
      <alignment horizontal="center"/>
    </xf>
    <xf numFmtId="168" fontId="0" fillId="0" borderId="0" xfId="0" applyNumberFormat="1" applyAlignment="1">
      <alignment horizont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2.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23.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4.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25.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26.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27.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28.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36"/>
    </mc:Choice>
    <mc:Fallback>
      <c:style val="36"/>
    </mc:Fallback>
  </mc:AlternateContent>
  <c:chart>
    <c:title>
      <c:tx>
        <c:rich>
          <a:bodyPr/>
          <a:lstStyle/>
          <a:p>
            <a:pPr>
              <a:defRPr/>
            </a:pPr>
            <a:r>
              <a:rPr lang="en-US"/>
              <a:t>E1 - Walker Creek @ Belle Fiore</a:t>
            </a:r>
          </a:p>
        </c:rich>
      </c:tx>
      <c:overlay val="0"/>
    </c:title>
    <c:autoTitleDeleted val="0"/>
    <c:plotArea>
      <c:layout/>
      <c:barChart>
        <c:barDir val="col"/>
        <c:grouping val="clustered"/>
        <c:varyColors val="0"/>
        <c:ser>
          <c:idx val="0"/>
          <c:order val="0"/>
          <c:tx>
            <c:strRef>
              <c:f>'[1]All Current Data - 2025-2026'!$F$2</c:f>
              <c:strCache>
                <c:ptCount val="1"/>
                <c:pt idx="0">
                  <c:v>E. coli MPN</c:v>
                </c:pt>
              </c:strCache>
            </c:strRef>
          </c:tx>
          <c:invertIfNegative val="0"/>
          <c:cat>
            <c:strRef>
              <c:f>'[1]All Current Data - 2025-2026'!$A$3:$A$14</c:f>
              <c:strCache>
                <c:ptCount val="12"/>
                <c:pt idx="0">
                  <c:v>July</c:v>
                </c:pt>
                <c:pt idx="1">
                  <c:v>August</c:v>
                </c:pt>
                <c:pt idx="2">
                  <c:v>September</c:v>
                </c:pt>
                <c:pt idx="3">
                  <c:v>October</c:v>
                </c:pt>
                <c:pt idx="4">
                  <c:v>November</c:v>
                </c:pt>
                <c:pt idx="5">
                  <c:v>December</c:v>
                </c:pt>
                <c:pt idx="6">
                  <c:v>January</c:v>
                </c:pt>
                <c:pt idx="7">
                  <c:v>February</c:v>
                </c:pt>
                <c:pt idx="8">
                  <c:v>March</c:v>
                </c:pt>
                <c:pt idx="9">
                  <c:v>April</c:v>
                </c:pt>
                <c:pt idx="10">
                  <c:v>May</c:v>
                </c:pt>
                <c:pt idx="11">
                  <c:v>June</c:v>
                </c:pt>
              </c:strCache>
            </c:strRef>
          </c:cat>
          <c:val>
            <c:numRef>
              <c:f>'[1]All Current Data - 2025-2026'!$F$3:$F$14</c:f>
              <c:numCache>
                <c:formatCode>General</c:formatCode>
                <c:ptCount val="12"/>
                <c:pt idx="0">
                  <c:v>0</c:v>
                </c:pt>
                <c:pt idx="1">
                  <c:v>248.9</c:v>
                </c:pt>
                <c:pt idx="2">
                  <c:v>770.1</c:v>
                </c:pt>
                <c:pt idx="3">
                  <c:v>387.3</c:v>
                </c:pt>
                <c:pt idx="4">
                  <c:v>178.5</c:v>
                </c:pt>
                <c:pt idx="5" formatCode="0.0">
                  <c:v>133.4</c:v>
                </c:pt>
                <c:pt idx="6" formatCode="0.0">
                  <c:v>27.5</c:v>
                </c:pt>
                <c:pt idx="7" formatCode="0.0">
                  <c:v>95.9</c:v>
                </c:pt>
                <c:pt idx="8" formatCode="0.0">
                  <c:v>4.0999999999999996</c:v>
                </c:pt>
                <c:pt idx="9" formatCode="0.0">
                  <c:v>13.5</c:v>
                </c:pt>
                <c:pt idx="10" formatCode="0.0">
                  <c:v>68.400000000000006</c:v>
                </c:pt>
                <c:pt idx="11" formatCode="0.0">
                  <c:v>1732.9</c:v>
                </c:pt>
              </c:numCache>
            </c:numRef>
          </c:val>
          <c:extLst>
            <c:ext xmlns:c16="http://schemas.microsoft.com/office/drawing/2014/chart" uri="{C3380CC4-5D6E-409C-BE32-E72D297353CC}">
              <c16:uniqueId val="{00000000-BCA3-41CC-95F5-ACF6976AB100}"/>
            </c:ext>
          </c:extLst>
        </c:ser>
        <c:dLbls>
          <c:showLegendKey val="0"/>
          <c:showVal val="0"/>
          <c:showCatName val="0"/>
          <c:showSerName val="0"/>
          <c:showPercent val="0"/>
          <c:showBubbleSize val="0"/>
        </c:dLbls>
        <c:gapWidth val="150"/>
        <c:axId val="66651264"/>
        <c:axId val="66652800"/>
      </c:barChart>
      <c:catAx>
        <c:axId val="66651264"/>
        <c:scaling>
          <c:orientation val="minMax"/>
        </c:scaling>
        <c:delete val="0"/>
        <c:axPos val="b"/>
        <c:numFmt formatCode="General" sourceLinked="0"/>
        <c:majorTickMark val="out"/>
        <c:minorTickMark val="none"/>
        <c:tickLblPos val="nextTo"/>
        <c:crossAx val="66652800"/>
        <c:crosses val="autoZero"/>
        <c:auto val="1"/>
        <c:lblAlgn val="ctr"/>
        <c:lblOffset val="100"/>
        <c:noMultiLvlLbl val="0"/>
      </c:catAx>
      <c:valAx>
        <c:axId val="66652800"/>
        <c:scaling>
          <c:orientation val="minMax"/>
          <c:max val="2500"/>
        </c:scaling>
        <c:delete val="0"/>
        <c:axPos val="l"/>
        <c:majorGridlines/>
        <c:title>
          <c:tx>
            <c:rich>
              <a:bodyPr rot="-5400000" vert="horz"/>
              <a:lstStyle/>
              <a:p>
                <a:pPr>
                  <a:defRPr/>
                </a:pPr>
                <a:r>
                  <a:rPr lang="en-US"/>
                  <a:t>E. coli MPN</a:t>
                </a:r>
              </a:p>
            </c:rich>
          </c:tx>
          <c:overlay val="0"/>
        </c:title>
        <c:numFmt formatCode="General" sourceLinked="1"/>
        <c:majorTickMark val="out"/>
        <c:minorTickMark val="none"/>
        <c:tickLblPos val="nextTo"/>
        <c:crossAx val="66651264"/>
        <c:crosses val="autoZero"/>
        <c:crossBetween val="between"/>
      </c:valAx>
    </c:plotArea>
    <c:plotVisOnly val="1"/>
    <c:dispBlanksAs val="gap"/>
    <c:showDLblsOverMax val="0"/>
  </c:chart>
  <c:printSettings>
    <c:headerFooter/>
    <c:pageMargins b="0.75000000000000255" l="0.70000000000000062" r="0.70000000000000062" t="0.75000000000000255"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36"/>
    </mc:Choice>
    <mc:Fallback>
      <c:style val="36"/>
    </mc:Fallback>
  </mc:AlternateContent>
  <c:chart>
    <c:title>
      <c:tx>
        <c:rich>
          <a:bodyPr/>
          <a:lstStyle/>
          <a:p>
            <a:pPr>
              <a:defRPr/>
            </a:pPr>
            <a:r>
              <a:rPr lang="en-US"/>
              <a:t>E3 - Neil Creek @ Dead Indian</a:t>
            </a:r>
            <a:r>
              <a:rPr lang="en-US" baseline="0"/>
              <a:t> Memorial</a:t>
            </a:r>
            <a:endParaRPr lang="en-US"/>
          </a:p>
        </c:rich>
      </c:tx>
      <c:overlay val="0"/>
    </c:title>
    <c:autoTitleDeleted val="0"/>
    <c:plotArea>
      <c:layout/>
      <c:barChart>
        <c:barDir val="col"/>
        <c:grouping val="clustered"/>
        <c:varyColors val="0"/>
        <c:ser>
          <c:idx val="0"/>
          <c:order val="0"/>
          <c:tx>
            <c:strRef>
              <c:f>'[1]All Current Data - 2025-2026'!$F$16</c:f>
              <c:strCache>
                <c:ptCount val="1"/>
                <c:pt idx="0">
                  <c:v>E. coli MPN</c:v>
                </c:pt>
              </c:strCache>
            </c:strRef>
          </c:tx>
          <c:invertIfNegative val="0"/>
          <c:cat>
            <c:strRef>
              <c:f>'[1]All Current Data - 2025-2026'!$A$17:$A$28</c:f>
              <c:strCache>
                <c:ptCount val="12"/>
                <c:pt idx="0">
                  <c:v>July</c:v>
                </c:pt>
                <c:pt idx="1">
                  <c:v>August</c:v>
                </c:pt>
                <c:pt idx="2">
                  <c:v>September</c:v>
                </c:pt>
                <c:pt idx="3">
                  <c:v>October</c:v>
                </c:pt>
                <c:pt idx="4">
                  <c:v>November</c:v>
                </c:pt>
                <c:pt idx="5">
                  <c:v>December</c:v>
                </c:pt>
                <c:pt idx="6">
                  <c:v>January</c:v>
                </c:pt>
                <c:pt idx="7">
                  <c:v>February</c:v>
                </c:pt>
                <c:pt idx="8">
                  <c:v>March</c:v>
                </c:pt>
                <c:pt idx="9">
                  <c:v>April</c:v>
                </c:pt>
                <c:pt idx="10">
                  <c:v>May</c:v>
                </c:pt>
                <c:pt idx="11">
                  <c:v>June</c:v>
                </c:pt>
              </c:strCache>
            </c:strRef>
          </c:cat>
          <c:val>
            <c:numRef>
              <c:f>'[1]All Current Data - 2025-2026'!$F$17:$F$28</c:f>
              <c:numCache>
                <c:formatCode>0.0</c:formatCode>
                <c:ptCount val="12"/>
                <c:pt idx="0" formatCode="General">
                  <c:v>461.1</c:v>
                </c:pt>
                <c:pt idx="1">
                  <c:v>517.20000000000005</c:v>
                </c:pt>
                <c:pt idx="2" formatCode="General">
                  <c:v>980.4</c:v>
                </c:pt>
                <c:pt idx="3">
                  <c:v>86</c:v>
                </c:pt>
                <c:pt idx="4">
                  <c:v>38.299999999999997</c:v>
                </c:pt>
                <c:pt idx="5">
                  <c:v>344.8</c:v>
                </c:pt>
                <c:pt idx="6">
                  <c:v>142.1</c:v>
                </c:pt>
                <c:pt idx="7">
                  <c:v>185</c:v>
                </c:pt>
                <c:pt idx="8">
                  <c:v>73.8</c:v>
                </c:pt>
                <c:pt idx="9">
                  <c:v>141.4</c:v>
                </c:pt>
                <c:pt idx="10">
                  <c:v>214.3</c:v>
                </c:pt>
                <c:pt idx="11">
                  <c:v>224.7</c:v>
                </c:pt>
              </c:numCache>
            </c:numRef>
          </c:val>
          <c:extLst>
            <c:ext xmlns:c16="http://schemas.microsoft.com/office/drawing/2014/chart" uri="{C3380CC4-5D6E-409C-BE32-E72D297353CC}">
              <c16:uniqueId val="{00000000-8945-4E8E-953C-60992F0041DD}"/>
            </c:ext>
          </c:extLst>
        </c:ser>
        <c:dLbls>
          <c:showLegendKey val="0"/>
          <c:showVal val="0"/>
          <c:showCatName val="0"/>
          <c:showSerName val="0"/>
          <c:showPercent val="0"/>
          <c:showBubbleSize val="0"/>
        </c:dLbls>
        <c:gapWidth val="150"/>
        <c:axId val="66710528"/>
        <c:axId val="66695936"/>
      </c:barChart>
      <c:catAx>
        <c:axId val="66710528"/>
        <c:scaling>
          <c:orientation val="minMax"/>
        </c:scaling>
        <c:delete val="0"/>
        <c:axPos val="b"/>
        <c:numFmt formatCode="General" sourceLinked="0"/>
        <c:majorTickMark val="out"/>
        <c:minorTickMark val="none"/>
        <c:tickLblPos val="nextTo"/>
        <c:crossAx val="66695936"/>
        <c:crosses val="autoZero"/>
        <c:auto val="1"/>
        <c:lblAlgn val="ctr"/>
        <c:lblOffset val="100"/>
        <c:noMultiLvlLbl val="0"/>
      </c:catAx>
      <c:valAx>
        <c:axId val="66695936"/>
        <c:scaling>
          <c:orientation val="minMax"/>
          <c:max val="2500"/>
        </c:scaling>
        <c:delete val="0"/>
        <c:axPos val="l"/>
        <c:majorGridlines/>
        <c:title>
          <c:tx>
            <c:rich>
              <a:bodyPr rot="-5400000" vert="horz"/>
              <a:lstStyle/>
              <a:p>
                <a:pPr>
                  <a:defRPr/>
                </a:pPr>
                <a:r>
                  <a:rPr lang="en-US"/>
                  <a:t>E. coli MPN</a:t>
                </a:r>
              </a:p>
            </c:rich>
          </c:tx>
          <c:overlay val="0"/>
        </c:title>
        <c:numFmt formatCode="General" sourceLinked="1"/>
        <c:majorTickMark val="out"/>
        <c:minorTickMark val="none"/>
        <c:tickLblPos val="nextTo"/>
        <c:crossAx val="66710528"/>
        <c:crosses val="autoZero"/>
        <c:crossBetween val="between"/>
      </c:valAx>
    </c:plotArea>
    <c:plotVisOnly val="1"/>
    <c:dispBlanksAs val="gap"/>
    <c:showDLblsOverMax val="0"/>
  </c:chart>
  <c:printSettings>
    <c:headerFooter/>
    <c:pageMargins b="0.75000000000000255" l="0.70000000000000062" r="0.70000000000000062" t="0.75000000000000255"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36"/>
    </mc:Choice>
    <mc:Fallback>
      <c:style val="36"/>
    </mc:Fallback>
  </mc:AlternateContent>
  <c:chart>
    <c:title>
      <c:tx>
        <c:rich>
          <a:bodyPr/>
          <a:lstStyle/>
          <a:p>
            <a:pPr>
              <a:defRPr/>
            </a:pPr>
            <a:r>
              <a:rPr lang="en-US"/>
              <a:t>E4 - Ashland</a:t>
            </a:r>
            <a:r>
              <a:rPr lang="en-US" baseline="0"/>
              <a:t> Creek @ Granite Street</a:t>
            </a:r>
            <a:endParaRPr lang="en-US"/>
          </a:p>
        </c:rich>
      </c:tx>
      <c:overlay val="0"/>
    </c:title>
    <c:autoTitleDeleted val="0"/>
    <c:plotArea>
      <c:layout/>
      <c:barChart>
        <c:barDir val="col"/>
        <c:grouping val="clustered"/>
        <c:varyColors val="0"/>
        <c:ser>
          <c:idx val="0"/>
          <c:order val="0"/>
          <c:tx>
            <c:strRef>
              <c:f>'[1]All Current Data - 2025-2026'!$F$30</c:f>
              <c:strCache>
                <c:ptCount val="1"/>
                <c:pt idx="0">
                  <c:v>E. coli MPN</c:v>
                </c:pt>
              </c:strCache>
            </c:strRef>
          </c:tx>
          <c:invertIfNegative val="0"/>
          <c:cat>
            <c:strRef>
              <c:f>'[1]All Current Data - 2025-2026'!$A$31:$A$42</c:f>
              <c:strCache>
                <c:ptCount val="12"/>
                <c:pt idx="0">
                  <c:v>July</c:v>
                </c:pt>
                <c:pt idx="1">
                  <c:v>August</c:v>
                </c:pt>
                <c:pt idx="2">
                  <c:v>September</c:v>
                </c:pt>
                <c:pt idx="3">
                  <c:v>October</c:v>
                </c:pt>
                <c:pt idx="4">
                  <c:v>November</c:v>
                </c:pt>
                <c:pt idx="5">
                  <c:v>December</c:v>
                </c:pt>
                <c:pt idx="6">
                  <c:v>January</c:v>
                </c:pt>
                <c:pt idx="7">
                  <c:v>February</c:v>
                </c:pt>
                <c:pt idx="8">
                  <c:v>March</c:v>
                </c:pt>
                <c:pt idx="9">
                  <c:v>April</c:v>
                </c:pt>
                <c:pt idx="10">
                  <c:v>May</c:v>
                </c:pt>
                <c:pt idx="11">
                  <c:v>June</c:v>
                </c:pt>
              </c:strCache>
            </c:strRef>
          </c:cat>
          <c:val>
            <c:numRef>
              <c:f>'[1]All Current Data - 2025-2026'!$F$31:$F$42</c:f>
              <c:numCache>
                <c:formatCode>General</c:formatCode>
                <c:ptCount val="12"/>
                <c:pt idx="0">
                  <c:v>0</c:v>
                </c:pt>
                <c:pt idx="1">
                  <c:v>0</c:v>
                </c:pt>
                <c:pt idx="2">
                  <c:v>0</c:v>
                </c:pt>
                <c:pt idx="3">
                  <c:v>0</c:v>
                </c:pt>
                <c:pt idx="4">
                  <c:v>0</c:v>
                </c:pt>
                <c:pt idx="5">
                  <c:v>0</c:v>
                </c:pt>
                <c:pt idx="6">
                  <c:v>0</c:v>
                </c:pt>
                <c:pt idx="7" formatCode="0.0">
                  <c:v>10.8</c:v>
                </c:pt>
                <c:pt idx="8" formatCode="0.0">
                  <c:v>2</c:v>
                </c:pt>
                <c:pt idx="9" formatCode="0.0">
                  <c:v>1</c:v>
                </c:pt>
                <c:pt idx="10" formatCode="0.0">
                  <c:v>10.7</c:v>
                </c:pt>
                <c:pt idx="11" formatCode="0.0">
                  <c:v>14.6</c:v>
                </c:pt>
              </c:numCache>
            </c:numRef>
          </c:val>
          <c:extLst>
            <c:ext xmlns:c16="http://schemas.microsoft.com/office/drawing/2014/chart" uri="{C3380CC4-5D6E-409C-BE32-E72D297353CC}">
              <c16:uniqueId val="{00000000-897E-4FF4-B5D5-18F28A136B84}"/>
            </c:ext>
          </c:extLst>
        </c:ser>
        <c:dLbls>
          <c:showLegendKey val="0"/>
          <c:showVal val="0"/>
          <c:showCatName val="0"/>
          <c:showSerName val="0"/>
          <c:showPercent val="0"/>
          <c:showBubbleSize val="0"/>
        </c:dLbls>
        <c:gapWidth val="150"/>
        <c:axId val="66737280"/>
        <c:axId val="66738816"/>
      </c:barChart>
      <c:catAx>
        <c:axId val="66737280"/>
        <c:scaling>
          <c:orientation val="minMax"/>
        </c:scaling>
        <c:delete val="0"/>
        <c:axPos val="b"/>
        <c:numFmt formatCode="General" sourceLinked="0"/>
        <c:majorTickMark val="out"/>
        <c:minorTickMark val="none"/>
        <c:tickLblPos val="nextTo"/>
        <c:crossAx val="66738816"/>
        <c:crosses val="autoZero"/>
        <c:auto val="1"/>
        <c:lblAlgn val="ctr"/>
        <c:lblOffset val="100"/>
        <c:noMultiLvlLbl val="0"/>
      </c:catAx>
      <c:valAx>
        <c:axId val="66738816"/>
        <c:scaling>
          <c:orientation val="minMax"/>
          <c:max val="2500"/>
        </c:scaling>
        <c:delete val="0"/>
        <c:axPos val="l"/>
        <c:majorGridlines/>
        <c:title>
          <c:tx>
            <c:rich>
              <a:bodyPr rot="-5400000" vert="horz"/>
              <a:lstStyle/>
              <a:p>
                <a:pPr>
                  <a:defRPr/>
                </a:pPr>
                <a:r>
                  <a:rPr lang="en-US"/>
                  <a:t>E. coli MPN</a:t>
                </a:r>
              </a:p>
            </c:rich>
          </c:tx>
          <c:overlay val="0"/>
        </c:title>
        <c:numFmt formatCode="General" sourceLinked="1"/>
        <c:majorTickMark val="out"/>
        <c:minorTickMark val="none"/>
        <c:tickLblPos val="nextTo"/>
        <c:crossAx val="66737280"/>
        <c:crosses val="autoZero"/>
        <c:crossBetween val="between"/>
      </c:valAx>
    </c:plotArea>
    <c:plotVisOnly val="1"/>
    <c:dispBlanksAs val="gap"/>
    <c:showDLblsOverMax val="0"/>
  </c:chart>
  <c:printSettings>
    <c:headerFooter/>
    <c:pageMargins b="0.75000000000000255" l="0.70000000000000062" r="0.70000000000000062" t="0.75000000000000255"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36"/>
    </mc:Choice>
    <mc:Fallback>
      <c:style val="36"/>
    </mc:Fallback>
  </mc:AlternateContent>
  <c:chart>
    <c:title>
      <c:tx>
        <c:rich>
          <a:bodyPr/>
          <a:lstStyle/>
          <a:p>
            <a:pPr>
              <a:defRPr/>
            </a:pPr>
            <a:r>
              <a:rPr lang="en-US"/>
              <a:t>E5 - Ashland Creek below STP</a:t>
            </a:r>
          </a:p>
        </c:rich>
      </c:tx>
      <c:overlay val="0"/>
    </c:title>
    <c:autoTitleDeleted val="0"/>
    <c:plotArea>
      <c:layout/>
      <c:barChart>
        <c:barDir val="col"/>
        <c:grouping val="clustered"/>
        <c:varyColors val="0"/>
        <c:ser>
          <c:idx val="0"/>
          <c:order val="0"/>
          <c:tx>
            <c:strRef>
              <c:f>'[1]All Current Data - 2025-2026'!$F$44</c:f>
              <c:strCache>
                <c:ptCount val="1"/>
                <c:pt idx="0">
                  <c:v>E. coli MPN</c:v>
                </c:pt>
              </c:strCache>
            </c:strRef>
          </c:tx>
          <c:invertIfNegative val="0"/>
          <c:cat>
            <c:strRef>
              <c:f>'[1]All Current Data - 2025-2026'!$A$45:$A$56</c:f>
              <c:strCache>
                <c:ptCount val="12"/>
                <c:pt idx="0">
                  <c:v>July</c:v>
                </c:pt>
                <c:pt idx="1">
                  <c:v>August</c:v>
                </c:pt>
                <c:pt idx="2">
                  <c:v>September</c:v>
                </c:pt>
                <c:pt idx="3">
                  <c:v>October</c:v>
                </c:pt>
                <c:pt idx="4">
                  <c:v>November</c:v>
                </c:pt>
                <c:pt idx="5">
                  <c:v>December</c:v>
                </c:pt>
                <c:pt idx="6">
                  <c:v>January</c:v>
                </c:pt>
                <c:pt idx="7">
                  <c:v>February</c:v>
                </c:pt>
                <c:pt idx="8">
                  <c:v>March</c:v>
                </c:pt>
                <c:pt idx="9">
                  <c:v>April</c:v>
                </c:pt>
                <c:pt idx="10">
                  <c:v>May</c:v>
                </c:pt>
                <c:pt idx="11">
                  <c:v>June</c:v>
                </c:pt>
              </c:strCache>
            </c:strRef>
          </c:cat>
          <c:val>
            <c:numRef>
              <c:f>'[1]All Current Data - 2025-2026'!$F$45:$F$56</c:f>
              <c:numCache>
                <c:formatCode>General</c:formatCode>
                <c:ptCount val="12"/>
                <c:pt idx="0">
                  <c:v>461.1</c:v>
                </c:pt>
                <c:pt idx="1">
                  <c:v>0</c:v>
                </c:pt>
                <c:pt idx="2">
                  <c:v>1203.3</c:v>
                </c:pt>
                <c:pt idx="3">
                  <c:v>88.2</c:v>
                </c:pt>
                <c:pt idx="4">
                  <c:v>50.4</c:v>
                </c:pt>
                <c:pt idx="5" formatCode="0.0">
                  <c:v>325.5</c:v>
                </c:pt>
                <c:pt idx="6" formatCode="0.0">
                  <c:v>15.8</c:v>
                </c:pt>
                <c:pt idx="7">
                  <c:v>36.4</c:v>
                </c:pt>
                <c:pt idx="8" formatCode="0.0">
                  <c:v>58.1</c:v>
                </c:pt>
                <c:pt idx="9">
                  <c:v>74.900000000000006</c:v>
                </c:pt>
                <c:pt idx="10">
                  <c:v>74.900000000000006</c:v>
                </c:pt>
                <c:pt idx="11">
                  <c:v>228.2</c:v>
                </c:pt>
              </c:numCache>
            </c:numRef>
          </c:val>
          <c:extLst>
            <c:ext xmlns:c16="http://schemas.microsoft.com/office/drawing/2014/chart" uri="{C3380CC4-5D6E-409C-BE32-E72D297353CC}">
              <c16:uniqueId val="{00000000-5C3F-4141-90A1-845F9195496B}"/>
            </c:ext>
          </c:extLst>
        </c:ser>
        <c:dLbls>
          <c:showLegendKey val="0"/>
          <c:showVal val="0"/>
          <c:showCatName val="0"/>
          <c:showSerName val="0"/>
          <c:showPercent val="0"/>
          <c:showBubbleSize val="0"/>
        </c:dLbls>
        <c:gapWidth val="150"/>
        <c:axId val="67898368"/>
        <c:axId val="67908352"/>
      </c:barChart>
      <c:catAx>
        <c:axId val="67898368"/>
        <c:scaling>
          <c:orientation val="minMax"/>
        </c:scaling>
        <c:delete val="0"/>
        <c:axPos val="b"/>
        <c:numFmt formatCode="General" sourceLinked="0"/>
        <c:majorTickMark val="out"/>
        <c:minorTickMark val="none"/>
        <c:tickLblPos val="nextTo"/>
        <c:crossAx val="67908352"/>
        <c:crosses val="autoZero"/>
        <c:auto val="1"/>
        <c:lblAlgn val="ctr"/>
        <c:lblOffset val="100"/>
        <c:noMultiLvlLbl val="0"/>
      </c:catAx>
      <c:valAx>
        <c:axId val="67908352"/>
        <c:scaling>
          <c:orientation val="minMax"/>
          <c:max val="2500"/>
        </c:scaling>
        <c:delete val="0"/>
        <c:axPos val="l"/>
        <c:majorGridlines/>
        <c:title>
          <c:tx>
            <c:rich>
              <a:bodyPr rot="-5400000" vert="horz"/>
              <a:lstStyle/>
              <a:p>
                <a:pPr>
                  <a:defRPr/>
                </a:pPr>
                <a:r>
                  <a:rPr lang="en-US"/>
                  <a:t>E. coli MPN</a:t>
                </a:r>
              </a:p>
            </c:rich>
          </c:tx>
          <c:overlay val="0"/>
        </c:title>
        <c:numFmt formatCode="General" sourceLinked="1"/>
        <c:majorTickMark val="out"/>
        <c:minorTickMark val="none"/>
        <c:tickLblPos val="nextTo"/>
        <c:crossAx val="67898368"/>
        <c:crosses val="autoZero"/>
        <c:crossBetween val="between"/>
      </c:valAx>
    </c:plotArea>
    <c:plotVisOnly val="1"/>
    <c:dispBlanksAs val="gap"/>
    <c:showDLblsOverMax val="0"/>
  </c:chart>
  <c:printSettings>
    <c:headerFooter/>
    <c:pageMargins b="0.75000000000000255" l="0.70000000000000062" r="0.70000000000000062" t="0.75000000000000255"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36"/>
    </mc:Choice>
    <mc:Fallback>
      <c:style val="36"/>
    </mc:Fallback>
  </mc:AlternateContent>
  <c:chart>
    <c:title>
      <c:tx>
        <c:rich>
          <a:bodyPr/>
          <a:lstStyle/>
          <a:p>
            <a:pPr>
              <a:defRPr/>
            </a:pPr>
            <a:r>
              <a:rPr lang="en-US"/>
              <a:t>E6</a:t>
            </a:r>
            <a:r>
              <a:rPr lang="en-US" baseline="0"/>
              <a:t> - TID Canal @ Eagle Mill Road</a:t>
            </a:r>
            <a:endParaRPr lang="en-US"/>
          </a:p>
        </c:rich>
      </c:tx>
      <c:overlay val="0"/>
    </c:title>
    <c:autoTitleDeleted val="0"/>
    <c:plotArea>
      <c:layout/>
      <c:barChart>
        <c:barDir val="col"/>
        <c:grouping val="clustered"/>
        <c:varyColors val="0"/>
        <c:ser>
          <c:idx val="0"/>
          <c:order val="0"/>
          <c:tx>
            <c:strRef>
              <c:f>'[1]All Current Data - 2025-2026'!$F$58</c:f>
              <c:strCache>
                <c:ptCount val="1"/>
                <c:pt idx="0">
                  <c:v>E. coli MPN</c:v>
                </c:pt>
              </c:strCache>
            </c:strRef>
          </c:tx>
          <c:invertIfNegative val="0"/>
          <c:cat>
            <c:strRef>
              <c:f>'[1]All Current Data - 2025-2026'!$A$59:$A$70</c:f>
              <c:strCache>
                <c:ptCount val="12"/>
                <c:pt idx="0">
                  <c:v>July</c:v>
                </c:pt>
                <c:pt idx="1">
                  <c:v>August</c:v>
                </c:pt>
                <c:pt idx="2">
                  <c:v>September</c:v>
                </c:pt>
                <c:pt idx="3">
                  <c:v>October</c:v>
                </c:pt>
                <c:pt idx="4">
                  <c:v>November</c:v>
                </c:pt>
                <c:pt idx="5">
                  <c:v>December</c:v>
                </c:pt>
                <c:pt idx="6">
                  <c:v>January</c:v>
                </c:pt>
                <c:pt idx="7">
                  <c:v>February</c:v>
                </c:pt>
                <c:pt idx="8">
                  <c:v>March</c:v>
                </c:pt>
                <c:pt idx="9">
                  <c:v>April</c:v>
                </c:pt>
                <c:pt idx="10">
                  <c:v>May</c:v>
                </c:pt>
                <c:pt idx="11">
                  <c:v>June</c:v>
                </c:pt>
              </c:strCache>
            </c:strRef>
          </c:cat>
          <c:val>
            <c:numRef>
              <c:f>'[1]All Current Data - 2025-2026'!$F$59:$F$70</c:f>
              <c:numCache>
                <c:formatCode>0.0</c:formatCode>
                <c:ptCount val="12"/>
                <c:pt idx="0">
                  <c:v>178.5</c:v>
                </c:pt>
                <c:pt idx="1">
                  <c:v>290.89999999999998</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95.9</c:v>
                </c:pt>
                <c:pt idx="11" formatCode="General">
                  <c:v>248.1</c:v>
                </c:pt>
              </c:numCache>
            </c:numRef>
          </c:val>
          <c:extLst>
            <c:ext xmlns:c16="http://schemas.microsoft.com/office/drawing/2014/chart" uri="{C3380CC4-5D6E-409C-BE32-E72D297353CC}">
              <c16:uniqueId val="{00000000-B7E6-472A-8355-AEB2845FED1F}"/>
            </c:ext>
          </c:extLst>
        </c:ser>
        <c:dLbls>
          <c:showLegendKey val="0"/>
          <c:showVal val="0"/>
          <c:showCatName val="0"/>
          <c:showSerName val="0"/>
          <c:showPercent val="0"/>
          <c:showBubbleSize val="0"/>
        </c:dLbls>
        <c:gapWidth val="150"/>
        <c:axId val="67937408"/>
        <c:axId val="67938944"/>
      </c:barChart>
      <c:catAx>
        <c:axId val="67937408"/>
        <c:scaling>
          <c:orientation val="minMax"/>
        </c:scaling>
        <c:delete val="0"/>
        <c:axPos val="b"/>
        <c:numFmt formatCode="General" sourceLinked="0"/>
        <c:majorTickMark val="out"/>
        <c:minorTickMark val="none"/>
        <c:tickLblPos val="nextTo"/>
        <c:crossAx val="67938944"/>
        <c:crosses val="autoZero"/>
        <c:auto val="1"/>
        <c:lblAlgn val="ctr"/>
        <c:lblOffset val="100"/>
        <c:noMultiLvlLbl val="0"/>
      </c:catAx>
      <c:valAx>
        <c:axId val="67938944"/>
        <c:scaling>
          <c:orientation val="minMax"/>
          <c:max val="2500"/>
        </c:scaling>
        <c:delete val="0"/>
        <c:axPos val="l"/>
        <c:majorGridlines/>
        <c:title>
          <c:tx>
            <c:rich>
              <a:bodyPr rot="-5400000" vert="horz"/>
              <a:lstStyle/>
              <a:p>
                <a:pPr>
                  <a:defRPr/>
                </a:pPr>
                <a:r>
                  <a:rPr lang="en-US"/>
                  <a:t>E. coli MPN</a:t>
                </a:r>
              </a:p>
            </c:rich>
          </c:tx>
          <c:overlay val="0"/>
        </c:title>
        <c:numFmt formatCode="0.0" sourceLinked="1"/>
        <c:majorTickMark val="out"/>
        <c:minorTickMark val="none"/>
        <c:tickLblPos val="nextTo"/>
        <c:crossAx val="67937408"/>
        <c:crosses val="autoZero"/>
        <c:crossBetween val="between"/>
      </c:valAx>
    </c:plotArea>
    <c:plotVisOnly val="1"/>
    <c:dispBlanksAs val="gap"/>
    <c:showDLblsOverMax val="0"/>
  </c:chart>
  <c:printSettings>
    <c:headerFooter/>
    <c:pageMargins b="0.75000000000000255" l="0.70000000000000062" r="0.70000000000000062" t="0.75000000000000255"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36"/>
    </mc:Choice>
    <mc:Fallback>
      <c:style val="36"/>
    </mc:Fallback>
  </mc:AlternateContent>
  <c:chart>
    <c:title>
      <c:tx>
        <c:rich>
          <a:bodyPr/>
          <a:lstStyle/>
          <a:p>
            <a:pPr>
              <a:defRPr/>
            </a:pPr>
            <a:r>
              <a:rPr lang="en-US"/>
              <a:t>E7 - Bear Creek @ S. Valley View</a:t>
            </a:r>
            <a:r>
              <a:rPr lang="en-US" baseline="0"/>
              <a:t> Road</a:t>
            </a:r>
            <a:endParaRPr lang="en-US"/>
          </a:p>
        </c:rich>
      </c:tx>
      <c:overlay val="0"/>
    </c:title>
    <c:autoTitleDeleted val="0"/>
    <c:plotArea>
      <c:layout/>
      <c:barChart>
        <c:barDir val="col"/>
        <c:grouping val="clustered"/>
        <c:varyColors val="0"/>
        <c:ser>
          <c:idx val="0"/>
          <c:order val="0"/>
          <c:tx>
            <c:strRef>
              <c:f>'[1]All Current Data - 2025-2026'!$F$72</c:f>
              <c:strCache>
                <c:ptCount val="1"/>
                <c:pt idx="0">
                  <c:v>E. coli MPN</c:v>
                </c:pt>
              </c:strCache>
            </c:strRef>
          </c:tx>
          <c:invertIfNegative val="0"/>
          <c:cat>
            <c:strRef>
              <c:f>'[1]All Current Data - 2025-2026'!$A$73:$A$84</c:f>
              <c:strCache>
                <c:ptCount val="12"/>
                <c:pt idx="0">
                  <c:v>July</c:v>
                </c:pt>
                <c:pt idx="1">
                  <c:v>August</c:v>
                </c:pt>
                <c:pt idx="2">
                  <c:v>September</c:v>
                </c:pt>
                <c:pt idx="3">
                  <c:v>October</c:v>
                </c:pt>
                <c:pt idx="4">
                  <c:v>November</c:v>
                </c:pt>
                <c:pt idx="5">
                  <c:v>December</c:v>
                </c:pt>
                <c:pt idx="6">
                  <c:v>January</c:v>
                </c:pt>
                <c:pt idx="7">
                  <c:v>February</c:v>
                </c:pt>
                <c:pt idx="8">
                  <c:v>March</c:v>
                </c:pt>
                <c:pt idx="9">
                  <c:v>April</c:v>
                </c:pt>
                <c:pt idx="10">
                  <c:v>May</c:v>
                </c:pt>
                <c:pt idx="11">
                  <c:v>June</c:v>
                </c:pt>
              </c:strCache>
            </c:strRef>
          </c:cat>
          <c:val>
            <c:numRef>
              <c:f>'[1]All Current Data - 2025-2026'!$F$73:$F$84</c:f>
              <c:numCache>
                <c:formatCode>General</c:formatCode>
                <c:ptCount val="12"/>
                <c:pt idx="0" formatCode="0.0">
                  <c:v>167</c:v>
                </c:pt>
                <c:pt idx="1">
                  <c:v>261.3</c:v>
                </c:pt>
                <c:pt idx="2">
                  <c:v>579.4</c:v>
                </c:pt>
                <c:pt idx="3">
                  <c:v>121.1</c:v>
                </c:pt>
                <c:pt idx="4" formatCode="0.0">
                  <c:v>57.3</c:v>
                </c:pt>
                <c:pt idx="5">
                  <c:v>249.5</c:v>
                </c:pt>
                <c:pt idx="6" formatCode="0.0">
                  <c:v>36.9</c:v>
                </c:pt>
                <c:pt idx="7" formatCode="0.0">
                  <c:v>98.7</c:v>
                </c:pt>
                <c:pt idx="8" formatCode="0.0">
                  <c:v>34.1</c:v>
                </c:pt>
                <c:pt idx="9">
                  <c:v>156.5</c:v>
                </c:pt>
                <c:pt idx="10">
                  <c:v>86.5</c:v>
                </c:pt>
                <c:pt idx="11" formatCode="0.0">
                  <c:v>187.2</c:v>
                </c:pt>
              </c:numCache>
            </c:numRef>
          </c:val>
          <c:extLst>
            <c:ext xmlns:c16="http://schemas.microsoft.com/office/drawing/2014/chart" uri="{C3380CC4-5D6E-409C-BE32-E72D297353CC}">
              <c16:uniqueId val="{00000000-C556-49EA-B130-855F075CD3F1}"/>
            </c:ext>
          </c:extLst>
        </c:ser>
        <c:dLbls>
          <c:showLegendKey val="0"/>
          <c:showVal val="0"/>
          <c:showCatName val="0"/>
          <c:showSerName val="0"/>
          <c:showPercent val="0"/>
          <c:showBubbleSize val="0"/>
        </c:dLbls>
        <c:gapWidth val="150"/>
        <c:axId val="66804736"/>
        <c:axId val="66814720"/>
      </c:barChart>
      <c:catAx>
        <c:axId val="66804736"/>
        <c:scaling>
          <c:orientation val="minMax"/>
        </c:scaling>
        <c:delete val="0"/>
        <c:axPos val="b"/>
        <c:numFmt formatCode="General" sourceLinked="0"/>
        <c:majorTickMark val="out"/>
        <c:minorTickMark val="none"/>
        <c:tickLblPos val="nextTo"/>
        <c:crossAx val="66814720"/>
        <c:crosses val="autoZero"/>
        <c:auto val="1"/>
        <c:lblAlgn val="ctr"/>
        <c:lblOffset val="100"/>
        <c:noMultiLvlLbl val="0"/>
      </c:catAx>
      <c:valAx>
        <c:axId val="66814720"/>
        <c:scaling>
          <c:orientation val="minMax"/>
          <c:max val="2500"/>
        </c:scaling>
        <c:delete val="0"/>
        <c:axPos val="l"/>
        <c:majorGridlines/>
        <c:title>
          <c:tx>
            <c:rich>
              <a:bodyPr rot="-5400000" vert="horz"/>
              <a:lstStyle/>
              <a:p>
                <a:pPr>
                  <a:defRPr/>
                </a:pPr>
                <a:r>
                  <a:rPr lang="en-US"/>
                  <a:t>E. coli MPN</a:t>
                </a:r>
              </a:p>
            </c:rich>
          </c:tx>
          <c:overlay val="0"/>
        </c:title>
        <c:numFmt formatCode="0.0" sourceLinked="1"/>
        <c:majorTickMark val="out"/>
        <c:minorTickMark val="none"/>
        <c:tickLblPos val="nextTo"/>
        <c:crossAx val="66804736"/>
        <c:crosses val="autoZero"/>
        <c:crossBetween val="between"/>
      </c:valAx>
    </c:plotArea>
    <c:plotVisOnly val="1"/>
    <c:dispBlanksAs val="gap"/>
    <c:showDLblsOverMax val="0"/>
  </c:chart>
  <c:printSettings>
    <c:headerFooter/>
    <c:pageMargins b="0.75000000000000255" l="0.70000000000000062" r="0.70000000000000062" t="0.75000000000000255"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36"/>
    </mc:Choice>
    <mc:Fallback>
      <c:style val="36"/>
    </mc:Fallback>
  </mc:AlternateContent>
  <c:chart>
    <c:title>
      <c:tx>
        <c:rich>
          <a:bodyPr/>
          <a:lstStyle/>
          <a:p>
            <a:pPr>
              <a:defRPr/>
            </a:pPr>
            <a:r>
              <a:rPr lang="en-US"/>
              <a:t>E8 - Bear Creek @ Greenway </a:t>
            </a:r>
          </a:p>
          <a:p>
            <a:pPr>
              <a:defRPr/>
            </a:pPr>
            <a:r>
              <a:rPr lang="en-US"/>
              <a:t>(S.</a:t>
            </a:r>
            <a:r>
              <a:rPr lang="en-US" baseline="0"/>
              <a:t> Talent)</a:t>
            </a:r>
            <a:endParaRPr lang="en-US"/>
          </a:p>
        </c:rich>
      </c:tx>
      <c:overlay val="0"/>
    </c:title>
    <c:autoTitleDeleted val="0"/>
    <c:plotArea>
      <c:layout/>
      <c:barChart>
        <c:barDir val="col"/>
        <c:grouping val="clustered"/>
        <c:varyColors val="0"/>
        <c:ser>
          <c:idx val="0"/>
          <c:order val="0"/>
          <c:tx>
            <c:strRef>
              <c:f>'[1]All Current Data - 2025-2026'!$S$2</c:f>
              <c:strCache>
                <c:ptCount val="1"/>
                <c:pt idx="0">
                  <c:v>E. coli MPN</c:v>
                </c:pt>
              </c:strCache>
            </c:strRef>
          </c:tx>
          <c:invertIfNegative val="0"/>
          <c:cat>
            <c:strRef>
              <c:f>'[1]All Current Data - 2025-2026'!$N$3:$N$14</c:f>
              <c:strCache>
                <c:ptCount val="12"/>
                <c:pt idx="0">
                  <c:v>July</c:v>
                </c:pt>
                <c:pt idx="1">
                  <c:v>August</c:v>
                </c:pt>
                <c:pt idx="2">
                  <c:v>September</c:v>
                </c:pt>
                <c:pt idx="3">
                  <c:v>October</c:v>
                </c:pt>
                <c:pt idx="4">
                  <c:v>November</c:v>
                </c:pt>
                <c:pt idx="5">
                  <c:v>December</c:v>
                </c:pt>
                <c:pt idx="6">
                  <c:v>January</c:v>
                </c:pt>
                <c:pt idx="7">
                  <c:v>February</c:v>
                </c:pt>
                <c:pt idx="8">
                  <c:v>March</c:v>
                </c:pt>
                <c:pt idx="9">
                  <c:v>April</c:v>
                </c:pt>
                <c:pt idx="10">
                  <c:v>May</c:v>
                </c:pt>
                <c:pt idx="11">
                  <c:v>June</c:v>
                </c:pt>
              </c:strCache>
            </c:strRef>
          </c:cat>
          <c:val>
            <c:numRef>
              <c:f>'[1]All Current Data - 2025-2026'!$S$3:$S$14</c:f>
              <c:numCache>
                <c:formatCode>General</c:formatCode>
                <c:ptCount val="12"/>
                <c:pt idx="0">
                  <c:v>0</c:v>
                </c:pt>
                <c:pt idx="1">
                  <c:v>0</c:v>
                </c:pt>
                <c:pt idx="2">
                  <c:v>0</c:v>
                </c:pt>
                <c:pt idx="3">
                  <c:v>116.9</c:v>
                </c:pt>
                <c:pt idx="4">
                  <c:v>27.2</c:v>
                </c:pt>
                <c:pt idx="5">
                  <c:v>0</c:v>
                </c:pt>
                <c:pt idx="6">
                  <c:v>48.1</c:v>
                </c:pt>
                <c:pt idx="7">
                  <c:v>104.6</c:v>
                </c:pt>
                <c:pt idx="8" formatCode="0.0">
                  <c:v>44.8</c:v>
                </c:pt>
                <c:pt idx="9" formatCode="0.0">
                  <c:v>98.8</c:v>
                </c:pt>
                <c:pt idx="10">
                  <c:v>157.6</c:v>
                </c:pt>
                <c:pt idx="11">
                  <c:v>517.20000000000005</c:v>
                </c:pt>
              </c:numCache>
            </c:numRef>
          </c:val>
          <c:extLst>
            <c:ext xmlns:c16="http://schemas.microsoft.com/office/drawing/2014/chart" uri="{C3380CC4-5D6E-409C-BE32-E72D297353CC}">
              <c16:uniqueId val="{00000000-95C7-4C72-8709-7CD8DEB2ADB2}"/>
            </c:ext>
          </c:extLst>
        </c:ser>
        <c:dLbls>
          <c:showLegendKey val="0"/>
          <c:showVal val="0"/>
          <c:showCatName val="0"/>
          <c:showSerName val="0"/>
          <c:showPercent val="0"/>
          <c:showBubbleSize val="0"/>
        </c:dLbls>
        <c:gapWidth val="150"/>
        <c:axId val="66827392"/>
        <c:axId val="66828928"/>
      </c:barChart>
      <c:catAx>
        <c:axId val="66827392"/>
        <c:scaling>
          <c:orientation val="minMax"/>
        </c:scaling>
        <c:delete val="0"/>
        <c:axPos val="b"/>
        <c:numFmt formatCode="General" sourceLinked="0"/>
        <c:majorTickMark val="out"/>
        <c:minorTickMark val="none"/>
        <c:tickLblPos val="nextTo"/>
        <c:crossAx val="66828928"/>
        <c:crosses val="autoZero"/>
        <c:auto val="1"/>
        <c:lblAlgn val="ctr"/>
        <c:lblOffset val="100"/>
        <c:noMultiLvlLbl val="0"/>
      </c:catAx>
      <c:valAx>
        <c:axId val="66828928"/>
        <c:scaling>
          <c:orientation val="minMax"/>
          <c:max val="2500"/>
        </c:scaling>
        <c:delete val="0"/>
        <c:axPos val="l"/>
        <c:majorGridlines/>
        <c:title>
          <c:tx>
            <c:rich>
              <a:bodyPr rot="-5400000" vert="horz"/>
              <a:lstStyle/>
              <a:p>
                <a:pPr>
                  <a:defRPr/>
                </a:pPr>
                <a:r>
                  <a:rPr lang="en-US"/>
                  <a:t>E. coli MPN</a:t>
                </a:r>
              </a:p>
            </c:rich>
          </c:tx>
          <c:overlay val="0"/>
        </c:title>
        <c:numFmt formatCode="General" sourceLinked="1"/>
        <c:majorTickMark val="out"/>
        <c:minorTickMark val="none"/>
        <c:tickLblPos val="nextTo"/>
        <c:crossAx val="66827392"/>
        <c:crosses val="autoZero"/>
        <c:crossBetween val="between"/>
      </c:valAx>
    </c:plotArea>
    <c:plotVisOnly val="1"/>
    <c:dispBlanksAs val="gap"/>
    <c:showDLblsOverMax val="0"/>
  </c:chart>
  <c:printSettings>
    <c:headerFooter/>
    <c:pageMargins b="0.75000000000000255" l="0.70000000000000062" r="0.70000000000000062" t="0.75000000000000255"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36"/>
    </mc:Choice>
    <mc:Fallback>
      <c:style val="36"/>
    </mc:Fallback>
  </mc:AlternateContent>
  <c:chart>
    <c:title>
      <c:tx>
        <c:rich>
          <a:bodyPr/>
          <a:lstStyle/>
          <a:p>
            <a:pPr>
              <a:defRPr/>
            </a:pPr>
            <a:r>
              <a:rPr lang="en-US"/>
              <a:t>E9 - Bear Creek @ Lynn Newbry Park</a:t>
            </a:r>
          </a:p>
        </c:rich>
      </c:tx>
      <c:overlay val="0"/>
    </c:title>
    <c:autoTitleDeleted val="0"/>
    <c:plotArea>
      <c:layout/>
      <c:barChart>
        <c:barDir val="col"/>
        <c:grouping val="clustered"/>
        <c:varyColors val="0"/>
        <c:ser>
          <c:idx val="0"/>
          <c:order val="0"/>
          <c:tx>
            <c:strRef>
              <c:f>'[1]All Current Data - 2025-2026'!$S$16</c:f>
              <c:strCache>
                <c:ptCount val="1"/>
                <c:pt idx="0">
                  <c:v>E. coli MPN</c:v>
                </c:pt>
              </c:strCache>
            </c:strRef>
          </c:tx>
          <c:invertIfNegative val="0"/>
          <c:cat>
            <c:strRef>
              <c:f>'[1]All Current Data - 2025-2026'!$N$17:$N$28</c:f>
              <c:strCache>
                <c:ptCount val="12"/>
                <c:pt idx="0">
                  <c:v>July</c:v>
                </c:pt>
                <c:pt idx="1">
                  <c:v>August</c:v>
                </c:pt>
                <c:pt idx="2">
                  <c:v>September</c:v>
                </c:pt>
                <c:pt idx="3">
                  <c:v>October</c:v>
                </c:pt>
                <c:pt idx="4">
                  <c:v>November</c:v>
                </c:pt>
                <c:pt idx="5">
                  <c:v>December</c:v>
                </c:pt>
                <c:pt idx="6">
                  <c:v>January</c:v>
                </c:pt>
                <c:pt idx="7">
                  <c:v>February</c:v>
                </c:pt>
                <c:pt idx="8">
                  <c:v>March</c:v>
                </c:pt>
                <c:pt idx="9">
                  <c:v>April</c:v>
                </c:pt>
                <c:pt idx="10">
                  <c:v>May</c:v>
                </c:pt>
                <c:pt idx="11">
                  <c:v>June</c:v>
                </c:pt>
              </c:strCache>
            </c:strRef>
          </c:cat>
          <c:val>
            <c:numRef>
              <c:f>'[1]All Current Data - 2025-2026'!$S$17:$S$28</c:f>
              <c:numCache>
                <c:formatCode>General</c:formatCode>
                <c:ptCount val="12"/>
                <c:pt idx="0">
                  <c:v>161.6</c:v>
                </c:pt>
                <c:pt idx="1">
                  <c:v>165.8</c:v>
                </c:pt>
                <c:pt idx="2">
                  <c:v>1413.6</c:v>
                </c:pt>
                <c:pt idx="3">
                  <c:v>107.6</c:v>
                </c:pt>
                <c:pt idx="4">
                  <c:v>34.5</c:v>
                </c:pt>
                <c:pt idx="5">
                  <c:v>133.4</c:v>
                </c:pt>
                <c:pt idx="6">
                  <c:v>122.3</c:v>
                </c:pt>
                <c:pt idx="7">
                  <c:v>104.6</c:v>
                </c:pt>
                <c:pt idx="8" formatCode="0.0">
                  <c:v>62</c:v>
                </c:pt>
                <c:pt idx="9">
                  <c:v>62.7</c:v>
                </c:pt>
                <c:pt idx="10" formatCode="0.0">
                  <c:v>151.5</c:v>
                </c:pt>
                <c:pt idx="11">
                  <c:v>172.5</c:v>
                </c:pt>
              </c:numCache>
            </c:numRef>
          </c:val>
          <c:extLst>
            <c:ext xmlns:c16="http://schemas.microsoft.com/office/drawing/2014/chart" uri="{C3380CC4-5D6E-409C-BE32-E72D297353CC}">
              <c16:uniqueId val="{00000000-DA09-4730-B897-46734FD8093C}"/>
            </c:ext>
          </c:extLst>
        </c:ser>
        <c:dLbls>
          <c:showLegendKey val="0"/>
          <c:showVal val="0"/>
          <c:showCatName val="0"/>
          <c:showSerName val="0"/>
          <c:showPercent val="0"/>
          <c:showBubbleSize val="0"/>
        </c:dLbls>
        <c:gapWidth val="150"/>
        <c:axId val="69020672"/>
        <c:axId val="69059328"/>
      </c:barChart>
      <c:catAx>
        <c:axId val="69020672"/>
        <c:scaling>
          <c:orientation val="minMax"/>
        </c:scaling>
        <c:delete val="0"/>
        <c:axPos val="b"/>
        <c:numFmt formatCode="General" sourceLinked="0"/>
        <c:majorTickMark val="out"/>
        <c:minorTickMark val="none"/>
        <c:tickLblPos val="nextTo"/>
        <c:crossAx val="69059328"/>
        <c:crosses val="autoZero"/>
        <c:auto val="1"/>
        <c:lblAlgn val="ctr"/>
        <c:lblOffset val="100"/>
        <c:noMultiLvlLbl val="0"/>
      </c:catAx>
      <c:valAx>
        <c:axId val="69059328"/>
        <c:scaling>
          <c:orientation val="minMax"/>
          <c:max val="2500"/>
        </c:scaling>
        <c:delete val="0"/>
        <c:axPos val="l"/>
        <c:majorGridlines/>
        <c:title>
          <c:tx>
            <c:rich>
              <a:bodyPr rot="-5400000" vert="horz"/>
              <a:lstStyle/>
              <a:p>
                <a:pPr>
                  <a:defRPr/>
                </a:pPr>
                <a:r>
                  <a:rPr lang="en-US"/>
                  <a:t>E. coli MPN</a:t>
                </a:r>
              </a:p>
            </c:rich>
          </c:tx>
          <c:overlay val="0"/>
        </c:title>
        <c:numFmt formatCode="General" sourceLinked="1"/>
        <c:majorTickMark val="out"/>
        <c:minorTickMark val="none"/>
        <c:tickLblPos val="nextTo"/>
        <c:crossAx val="69020672"/>
        <c:crosses val="autoZero"/>
        <c:crossBetween val="between"/>
      </c:valAx>
    </c:plotArea>
    <c:plotVisOnly val="1"/>
    <c:dispBlanksAs val="gap"/>
    <c:showDLblsOverMax val="0"/>
  </c:chart>
  <c:printSettings>
    <c:headerFooter/>
    <c:pageMargins b="0.75000000000000255" l="0.70000000000000062" r="0.70000000000000062" t="0.75000000000000255"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36"/>
    </mc:Choice>
    <mc:Fallback>
      <c:style val="36"/>
    </mc:Fallback>
  </mc:AlternateContent>
  <c:chart>
    <c:title>
      <c:tx>
        <c:rich>
          <a:bodyPr/>
          <a:lstStyle/>
          <a:p>
            <a:pPr>
              <a:defRPr/>
            </a:pPr>
            <a:r>
              <a:rPr lang="en-US"/>
              <a:t>E10 - MID Diversion @ Suncrest Rd.</a:t>
            </a:r>
          </a:p>
        </c:rich>
      </c:tx>
      <c:overlay val="0"/>
    </c:title>
    <c:autoTitleDeleted val="0"/>
    <c:plotArea>
      <c:layout/>
      <c:barChart>
        <c:barDir val="col"/>
        <c:grouping val="clustered"/>
        <c:varyColors val="0"/>
        <c:ser>
          <c:idx val="0"/>
          <c:order val="0"/>
          <c:tx>
            <c:strRef>
              <c:f>'[1]All Current Data - 2025-2026'!$S$30</c:f>
              <c:strCache>
                <c:ptCount val="1"/>
                <c:pt idx="0">
                  <c:v>E. coli MPN</c:v>
                </c:pt>
              </c:strCache>
            </c:strRef>
          </c:tx>
          <c:invertIfNegative val="0"/>
          <c:cat>
            <c:strRef>
              <c:f>'[1]All Current Data - 2025-2026'!$N$31:$N$42</c:f>
              <c:strCache>
                <c:ptCount val="12"/>
                <c:pt idx="0">
                  <c:v>July</c:v>
                </c:pt>
                <c:pt idx="1">
                  <c:v>August</c:v>
                </c:pt>
                <c:pt idx="2">
                  <c:v>September</c:v>
                </c:pt>
                <c:pt idx="3">
                  <c:v>October</c:v>
                </c:pt>
                <c:pt idx="4">
                  <c:v>November</c:v>
                </c:pt>
                <c:pt idx="5">
                  <c:v>December</c:v>
                </c:pt>
                <c:pt idx="6">
                  <c:v>January</c:v>
                </c:pt>
                <c:pt idx="7">
                  <c:v>February</c:v>
                </c:pt>
                <c:pt idx="8">
                  <c:v>March</c:v>
                </c:pt>
                <c:pt idx="9">
                  <c:v>April</c:v>
                </c:pt>
                <c:pt idx="10">
                  <c:v>May</c:v>
                </c:pt>
                <c:pt idx="11">
                  <c:v>June</c:v>
                </c:pt>
              </c:strCache>
            </c:strRef>
          </c:cat>
          <c:val>
            <c:numRef>
              <c:f>'[1]All Current Data - 2025-2026'!$S$31:$S$42</c:f>
              <c:numCache>
                <c:formatCode>General</c:formatCode>
                <c:ptCount val="12"/>
                <c:pt idx="0">
                  <c:v>248.9</c:v>
                </c:pt>
                <c:pt idx="1">
                  <c:v>161.6</c:v>
                </c:pt>
                <c:pt idx="2">
                  <c:v>920.8</c:v>
                </c:pt>
                <c:pt idx="3">
                  <c:v>0</c:v>
                </c:pt>
                <c:pt idx="4">
                  <c:v>0</c:v>
                </c:pt>
                <c:pt idx="5">
                  <c:v>0</c:v>
                </c:pt>
                <c:pt idx="6">
                  <c:v>0</c:v>
                </c:pt>
                <c:pt idx="7">
                  <c:v>0</c:v>
                </c:pt>
                <c:pt idx="8">
                  <c:v>0</c:v>
                </c:pt>
                <c:pt idx="9">
                  <c:v>0</c:v>
                </c:pt>
                <c:pt idx="10">
                  <c:v>816.4</c:v>
                </c:pt>
                <c:pt idx="11">
                  <c:v>980.4</c:v>
                </c:pt>
              </c:numCache>
            </c:numRef>
          </c:val>
          <c:extLst>
            <c:ext xmlns:c16="http://schemas.microsoft.com/office/drawing/2014/chart" uri="{C3380CC4-5D6E-409C-BE32-E72D297353CC}">
              <c16:uniqueId val="{00000000-3DA9-4783-9C60-8DF02383481F}"/>
            </c:ext>
          </c:extLst>
        </c:ser>
        <c:dLbls>
          <c:showLegendKey val="0"/>
          <c:showVal val="0"/>
          <c:showCatName val="0"/>
          <c:showSerName val="0"/>
          <c:showPercent val="0"/>
          <c:showBubbleSize val="0"/>
        </c:dLbls>
        <c:gapWidth val="150"/>
        <c:axId val="69096192"/>
        <c:axId val="69097728"/>
      </c:barChart>
      <c:catAx>
        <c:axId val="69096192"/>
        <c:scaling>
          <c:orientation val="minMax"/>
        </c:scaling>
        <c:delete val="0"/>
        <c:axPos val="b"/>
        <c:numFmt formatCode="General" sourceLinked="0"/>
        <c:majorTickMark val="out"/>
        <c:minorTickMark val="none"/>
        <c:tickLblPos val="nextTo"/>
        <c:crossAx val="69097728"/>
        <c:crosses val="autoZero"/>
        <c:auto val="1"/>
        <c:lblAlgn val="ctr"/>
        <c:lblOffset val="100"/>
        <c:noMultiLvlLbl val="0"/>
      </c:catAx>
      <c:valAx>
        <c:axId val="69097728"/>
        <c:scaling>
          <c:orientation val="minMax"/>
          <c:max val="2500"/>
          <c:min val="0"/>
        </c:scaling>
        <c:delete val="0"/>
        <c:axPos val="l"/>
        <c:majorGridlines/>
        <c:title>
          <c:tx>
            <c:rich>
              <a:bodyPr rot="-5400000" vert="horz"/>
              <a:lstStyle/>
              <a:p>
                <a:pPr>
                  <a:defRPr/>
                </a:pPr>
                <a:r>
                  <a:rPr lang="en-US"/>
                  <a:t>E. coli MPN</a:t>
                </a:r>
              </a:p>
            </c:rich>
          </c:tx>
          <c:overlay val="0"/>
        </c:title>
        <c:numFmt formatCode="General" sourceLinked="1"/>
        <c:majorTickMark val="out"/>
        <c:minorTickMark val="none"/>
        <c:tickLblPos val="nextTo"/>
        <c:crossAx val="69096192"/>
        <c:crosses val="autoZero"/>
        <c:crossBetween val="between"/>
      </c:valAx>
    </c:plotArea>
    <c:plotVisOnly val="1"/>
    <c:dispBlanksAs val="gap"/>
    <c:showDLblsOverMax val="0"/>
  </c:chart>
  <c:printSettings>
    <c:headerFooter/>
    <c:pageMargins b="0.75000000000000255" l="0.70000000000000062" r="0.70000000000000062" t="0.75000000000000255"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36"/>
    </mc:Choice>
    <mc:Fallback>
      <c:style val="36"/>
    </mc:Fallback>
  </mc:AlternateContent>
  <c:chart>
    <c:title>
      <c:tx>
        <c:rich>
          <a:bodyPr/>
          <a:lstStyle/>
          <a:p>
            <a:pPr>
              <a:defRPr/>
            </a:pPr>
            <a:r>
              <a:rPr lang="en-US"/>
              <a:t>E11 - Bear Creek @ Blue Heron Park</a:t>
            </a:r>
          </a:p>
        </c:rich>
      </c:tx>
      <c:overlay val="0"/>
    </c:title>
    <c:autoTitleDeleted val="0"/>
    <c:plotArea>
      <c:layout/>
      <c:barChart>
        <c:barDir val="col"/>
        <c:grouping val="clustered"/>
        <c:varyColors val="0"/>
        <c:ser>
          <c:idx val="0"/>
          <c:order val="0"/>
          <c:tx>
            <c:strRef>
              <c:f>'[1]All Current Data - 2025-2026'!$S$44</c:f>
              <c:strCache>
                <c:ptCount val="1"/>
                <c:pt idx="0">
                  <c:v>E. coli MPN</c:v>
                </c:pt>
              </c:strCache>
            </c:strRef>
          </c:tx>
          <c:invertIfNegative val="0"/>
          <c:cat>
            <c:strRef>
              <c:f>'[1]All Current Data - 2025-2026'!$N$45:$N$56</c:f>
              <c:strCache>
                <c:ptCount val="12"/>
                <c:pt idx="0">
                  <c:v>July</c:v>
                </c:pt>
                <c:pt idx="1">
                  <c:v>August</c:v>
                </c:pt>
                <c:pt idx="2">
                  <c:v>September</c:v>
                </c:pt>
                <c:pt idx="3">
                  <c:v>October</c:v>
                </c:pt>
                <c:pt idx="4">
                  <c:v>November</c:v>
                </c:pt>
                <c:pt idx="5">
                  <c:v>December</c:v>
                </c:pt>
                <c:pt idx="6">
                  <c:v>January</c:v>
                </c:pt>
                <c:pt idx="7">
                  <c:v>February</c:v>
                </c:pt>
                <c:pt idx="8">
                  <c:v>March</c:v>
                </c:pt>
                <c:pt idx="9">
                  <c:v>April</c:v>
                </c:pt>
                <c:pt idx="10">
                  <c:v>May</c:v>
                </c:pt>
                <c:pt idx="11">
                  <c:v>June</c:v>
                </c:pt>
              </c:strCache>
            </c:strRef>
          </c:cat>
          <c:val>
            <c:numRef>
              <c:f>'[1]All Current Data - 2025-2026'!$S$45:$S$56</c:f>
              <c:numCache>
                <c:formatCode>General</c:formatCode>
                <c:ptCount val="12"/>
                <c:pt idx="0">
                  <c:v>1732.9</c:v>
                </c:pt>
                <c:pt idx="1">
                  <c:v>410.6</c:v>
                </c:pt>
                <c:pt idx="2" formatCode="0.0">
                  <c:v>980.4</c:v>
                </c:pt>
                <c:pt idx="3" formatCode="0.0">
                  <c:v>88</c:v>
                </c:pt>
                <c:pt idx="4">
                  <c:v>71.2</c:v>
                </c:pt>
                <c:pt idx="5">
                  <c:v>172.5</c:v>
                </c:pt>
                <c:pt idx="6">
                  <c:v>387.3</c:v>
                </c:pt>
                <c:pt idx="7" formatCode="0.0">
                  <c:v>461.1</c:v>
                </c:pt>
                <c:pt idx="8">
                  <c:v>172.5</c:v>
                </c:pt>
                <c:pt idx="9">
                  <c:v>166.9</c:v>
                </c:pt>
                <c:pt idx="10">
                  <c:v>135.4</c:v>
                </c:pt>
                <c:pt idx="11">
                  <c:v>1119.9000000000001</c:v>
                </c:pt>
              </c:numCache>
            </c:numRef>
          </c:val>
          <c:extLst>
            <c:ext xmlns:c16="http://schemas.microsoft.com/office/drawing/2014/chart" uri="{C3380CC4-5D6E-409C-BE32-E72D297353CC}">
              <c16:uniqueId val="{00000000-FF29-4EB8-AB2F-B8283C8ED3C6}"/>
            </c:ext>
          </c:extLst>
        </c:ser>
        <c:dLbls>
          <c:showLegendKey val="0"/>
          <c:showVal val="0"/>
          <c:showCatName val="0"/>
          <c:showSerName val="0"/>
          <c:showPercent val="0"/>
          <c:showBubbleSize val="0"/>
        </c:dLbls>
        <c:gapWidth val="150"/>
        <c:axId val="69118592"/>
        <c:axId val="69144960"/>
      </c:barChart>
      <c:catAx>
        <c:axId val="69118592"/>
        <c:scaling>
          <c:orientation val="minMax"/>
        </c:scaling>
        <c:delete val="0"/>
        <c:axPos val="b"/>
        <c:numFmt formatCode="General" sourceLinked="0"/>
        <c:majorTickMark val="out"/>
        <c:minorTickMark val="none"/>
        <c:tickLblPos val="nextTo"/>
        <c:crossAx val="69144960"/>
        <c:crosses val="autoZero"/>
        <c:auto val="1"/>
        <c:lblAlgn val="ctr"/>
        <c:lblOffset val="100"/>
        <c:noMultiLvlLbl val="0"/>
      </c:catAx>
      <c:valAx>
        <c:axId val="69144960"/>
        <c:scaling>
          <c:orientation val="minMax"/>
          <c:max val="2500"/>
        </c:scaling>
        <c:delete val="0"/>
        <c:axPos val="l"/>
        <c:majorGridlines/>
        <c:title>
          <c:tx>
            <c:rich>
              <a:bodyPr rot="-5400000" vert="horz"/>
              <a:lstStyle/>
              <a:p>
                <a:pPr>
                  <a:defRPr/>
                </a:pPr>
                <a:r>
                  <a:rPr lang="en-US"/>
                  <a:t>E. coli MPN</a:t>
                </a:r>
              </a:p>
            </c:rich>
          </c:tx>
          <c:overlay val="0"/>
        </c:title>
        <c:numFmt formatCode="General" sourceLinked="1"/>
        <c:majorTickMark val="out"/>
        <c:minorTickMark val="none"/>
        <c:tickLblPos val="nextTo"/>
        <c:crossAx val="69118592"/>
        <c:crosses val="autoZero"/>
        <c:crossBetween val="between"/>
      </c:valAx>
    </c:plotArea>
    <c:plotVisOnly val="1"/>
    <c:dispBlanksAs val="gap"/>
    <c:showDLblsOverMax val="0"/>
  </c:chart>
  <c:printSettings>
    <c:headerFooter/>
    <c:pageMargins b="0.75000000000000255" l="0.70000000000000062" r="0.70000000000000062" t="0.75000000000000255"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36"/>
    </mc:Choice>
    <mc:Fallback>
      <c:style val="36"/>
    </mc:Fallback>
  </mc:AlternateContent>
  <c:chart>
    <c:title>
      <c:tx>
        <c:rich>
          <a:bodyPr/>
          <a:lstStyle/>
          <a:p>
            <a:pPr>
              <a:defRPr/>
            </a:pPr>
            <a:r>
              <a:rPr lang="en-US"/>
              <a:t>E12 - Bear Creek @ Fern Valley Road</a:t>
            </a:r>
          </a:p>
        </c:rich>
      </c:tx>
      <c:overlay val="0"/>
    </c:title>
    <c:autoTitleDeleted val="0"/>
    <c:plotArea>
      <c:layout/>
      <c:barChart>
        <c:barDir val="col"/>
        <c:grouping val="clustered"/>
        <c:varyColors val="0"/>
        <c:ser>
          <c:idx val="0"/>
          <c:order val="0"/>
          <c:tx>
            <c:strRef>
              <c:f>'[1]All Current Data - 2025-2026'!$S$58</c:f>
              <c:strCache>
                <c:ptCount val="1"/>
                <c:pt idx="0">
                  <c:v>E. coli MPN</c:v>
                </c:pt>
              </c:strCache>
            </c:strRef>
          </c:tx>
          <c:invertIfNegative val="0"/>
          <c:cat>
            <c:strRef>
              <c:f>'[1]All Current Data - 2025-2026'!$N$59:$N$70</c:f>
              <c:strCache>
                <c:ptCount val="12"/>
                <c:pt idx="0">
                  <c:v>July</c:v>
                </c:pt>
                <c:pt idx="1">
                  <c:v>August</c:v>
                </c:pt>
                <c:pt idx="2">
                  <c:v>September</c:v>
                </c:pt>
                <c:pt idx="3">
                  <c:v>October</c:v>
                </c:pt>
                <c:pt idx="4">
                  <c:v>November</c:v>
                </c:pt>
                <c:pt idx="5">
                  <c:v>December</c:v>
                </c:pt>
                <c:pt idx="6">
                  <c:v>January</c:v>
                </c:pt>
                <c:pt idx="7">
                  <c:v>February</c:v>
                </c:pt>
                <c:pt idx="8">
                  <c:v>March</c:v>
                </c:pt>
                <c:pt idx="9">
                  <c:v>April</c:v>
                </c:pt>
                <c:pt idx="10">
                  <c:v>May</c:v>
                </c:pt>
                <c:pt idx="11">
                  <c:v>June</c:v>
                </c:pt>
              </c:strCache>
            </c:strRef>
          </c:cat>
          <c:val>
            <c:numRef>
              <c:f>'[1]All Current Data - 2025-2026'!$S$59:$S$70</c:f>
              <c:numCache>
                <c:formatCode>0.0</c:formatCode>
                <c:ptCount val="12"/>
                <c:pt idx="0">
                  <c:v>920.8</c:v>
                </c:pt>
                <c:pt idx="1">
                  <c:v>298.7</c:v>
                </c:pt>
                <c:pt idx="2">
                  <c:v>816.4</c:v>
                </c:pt>
                <c:pt idx="3" formatCode="General">
                  <c:v>87.8</c:v>
                </c:pt>
                <c:pt idx="4">
                  <c:v>107.6</c:v>
                </c:pt>
                <c:pt idx="5">
                  <c:v>235.9</c:v>
                </c:pt>
                <c:pt idx="6">
                  <c:v>162.4</c:v>
                </c:pt>
                <c:pt idx="7">
                  <c:v>686.7</c:v>
                </c:pt>
                <c:pt idx="8">
                  <c:v>141.4</c:v>
                </c:pt>
                <c:pt idx="9">
                  <c:v>178.2</c:v>
                </c:pt>
                <c:pt idx="10">
                  <c:v>160.69999999999999</c:v>
                </c:pt>
                <c:pt idx="11">
                  <c:v>770.1</c:v>
                </c:pt>
              </c:numCache>
            </c:numRef>
          </c:val>
          <c:extLst>
            <c:ext xmlns:c16="http://schemas.microsoft.com/office/drawing/2014/chart" uri="{C3380CC4-5D6E-409C-BE32-E72D297353CC}">
              <c16:uniqueId val="{00000000-BDD0-4F9B-9EDF-7A8BD59AB7FA}"/>
            </c:ext>
          </c:extLst>
        </c:ser>
        <c:dLbls>
          <c:showLegendKey val="0"/>
          <c:showVal val="0"/>
          <c:showCatName val="0"/>
          <c:showSerName val="0"/>
          <c:showPercent val="0"/>
          <c:showBubbleSize val="0"/>
        </c:dLbls>
        <c:gapWidth val="150"/>
        <c:axId val="69174016"/>
        <c:axId val="69175552"/>
      </c:barChart>
      <c:catAx>
        <c:axId val="69174016"/>
        <c:scaling>
          <c:orientation val="minMax"/>
        </c:scaling>
        <c:delete val="0"/>
        <c:axPos val="b"/>
        <c:numFmt formatCode="General" sourceLinked="0"/>
        <c:majorTickMark val="out"/>
        <c:minorTickMark val="none"/>
        <c:tickLblPos val="nextTo"/>
        <c:crossAx val="69175552"/>
        <c:crosses val="autoZero"/>
        <c:auto val="1"/>
        <c:lblAlgn val="ctr"/>
        <c:lblOffset val="100"/>
        <c:noMultiLvlLbl val="0"/>
      </c:catAx>
      <c:valAx>
        <c:axId val="69175552"/>
        <c:scaling>
          <c:orientation val="minMax"/>
          <c:max val="2500"/>
        </c:scaling>
        <c:delete val="0"/>
        <c:axPos val="l"/>
        <c:majorGridlines/>
        <c:title>
          <c:tx>
            <c:rich>
              <a:bodyPr rot="-5400000" vert="horz"/>
              <a:lstStyle/>
              <a:p>
                <a:pPr>
                  <a:defRPr/>
                </a:pPr>
                <a:r>
                  <a:rPr lang="en-US"/>
                  <a:t>E. coli MPN</a:t>
                </a:r>
              </a:p>
            </c:rich>
          </c:tx>
          <c:overlay val="0"/>
        </c:title>
        <c:numFmt formatCode="0.0" sourceLinked="1"/>
        <c:majorTickMark val="out"/>
        <c:minorTickMark val="none"/>
        <c:tickLblPos val="nextTo"/>
        <c:crossAx val="69174016"/>
        <c:crosses val="autoZero"/>
        <c:crossBetween val="between"/>
      </c:valAx>
    </c:plotArea>
    <c:plotVisOnly val="1"/>
    <c:dispBlanksAs val="gap"/>
    <c:showDLblsOverMax val="0"/>
  </c:chart>
  <c:printSettings>
    <c:headerFooter/>
    <c:pageMargins b="0.75000000000000255" l="0.70000000000000062" r="0.70000000000000062" t="0.75000000000000255" header="0.30000000000000032" footer="0.30000000000000032"/>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36"/>
    </mc:Choice>
    <mc:Fallback>
      <c:style val="36"/>
    </mc:Fallback>
  </mc:AlternateContent>
  <c:chart>
    <c:title>
      <c:tx>
        <c:rich>
          <a:bodyPr/>
          <a:lstStyle/>
          <a:p>
            <a:pPr>
              <a:defRPr/>
            </a:pPr>
            <a:r>
              <a:rPr lang="en-US"/>
              <a:t>E13</a:t>
            </a:r>
            <a:r>
              <a:rPr lang="en-US" baseline="0"/>
              <a:t> - Bear Creek @ CTNC</a:t>
            </a:r>
            <a:endParaRPr lang="en-US"/>
          </a:p>
        </c:rich>
      </c:tx>
      <c:overlay val="0"/>
    </c:title>
    <c:autoTitleDeleted val="0"/>
    <c:plotArea>
      <c:layout/>
      <c:barChart>
        <c:barDir val="col"/>
        <c:grouping val="clustered"/>
        <c:varyColors val="0"/>
        <c:ser>
          <c:idx val="0"/>
          <c:order val="0"/>
          <c:tx>
            <c:strRef>
              <c:f>'[1]All Current Data - 2025-2026'!$S$72</c:f>
              <c:strCache>
                <c:ptCount val="1"/>
                <c:pt idx="0">
                  <c:v>E. coli MPN</c:v>
                </c:pt>
              </c:strCache>
            </c:strRef>
          </c:tx>
          <c:invertIfNegative val="0"/>
          <c:cat>
            <c:strRef>
              <c:f>'[1]All Current Data - 2025-2026'!$N$73:$N$84</c:f>
              <c:strCache>
                <c:ptCount val="12"/>
                <c:pt idx="0">
                  <c:v>July</c:v>
                </c:pt>
                <c:pt idx="1">
                  <c:v>August</c:v>
                </c:pt>
                <c:pt idx="2">
                  <c:v>September</c:v>
                </c:pt>
                <c:pt idx="3">
                  <c:v>October</c:v>
                </c:pt>
                <c:pt idx="4">
                  <c:v>November</c:v>
                </c:pt>
                <c:pt idx="5">
                  <c:v>December</c:v>
                </c:pt>
                <c:pt idx="6">
                  <c:v>January</c:v>
                </c:pt>
                <c:pt idx="7">
                  <c:v>February</c:v>
                </c:pt>
                <c:pt idx="8">
                  <c:v>March</c:v>
                </c:pt>
                <c:pt idx="9">
                  <c:v>April</c:v>
                </c:pt>
                <c:pt idx="10">
                  <c:v>May</c:v>
                </c:pt>
                <c:pt idx="11">
                  <c:v>June</c:v>
                </c:pt>
              </c:strCache>
            </c:strRef>
          </c:cat>
          <c:val>
            <c:numRef>
              <c:f>'[1]All Current Data - 2025-2026'!$S$73:$S$84</c:f>
              <c:numCache>
                <c:formatCode>0.0</c:formatCode>
                <c:ptCount val="12"/>
                <c:pt idx="0">
                  <c:v>162.4</c:v>
                </c:pt>
                <c:pt idx="1">
                  <c:v>365.4</c:v>
                </c:pt>
                <c:pt idx="2" formatCode="General">
                  <c:v>365.4</c:v>
                </c:pt>
                <c:pt idx="3">
                  <c:v>143.9</c:v>
                </c:pt>
                <c:pt idx="4">
                  <c:v>101.4</c:v>
                </c:pt>
                <c:pt idx="5">
                  <c:v>218.7</c:v>
                </c:pt>
                <c:pt idx="6">
                  <c:v>238.2</c:v>
                </c:pt>
                <c:pt idx="7">
                  <c:v>770.1</c:v>
                </c:pt>
                <c:pt idx="8" formatCode="General">
                  <c:v>143.9</c:v>
                </c:pt>
                <c:pt idx="9">
                  <c:v>91</c:v>
                </c:pt>
                <c:pt idx="10" formatCode="General">
                  <c:v>275.5</c:v>
                </c:pt>
                <c:pt idx="11">
                  <c:v>727</c:v>
                </c:pt>
              </c:numCache>
            </c:numRef>
          </c:val>
          <c:extLst>
            <c:ext xmlns:c16="http://schemas.microsoft.com/office/drawing/2014/chart" uri="{C3380CC4-5D6E-409C-BE32-E72D297353CC}">
              <c16:uniqueId val="{00000000-5B91-4D37-8F31-45C159214220}"/>
            </c:ext>
          </c:extLst>
        </c:ser>
        <c:dLbls>
          <c:showLegendKey val="0"/>
          <c:showVal val="0"/>
          <c:showCatName val="0"/>
          <c:showSerName val="0"/>
          <c:showPercent val="0"/>
          <c:showBubbleSize val="0"/>
        </c:dLbls>
        <c:gapWidth val="150"/>
        <c:axId val="69212800"/>
        <c:axId val="69222784"/>
      </c:barChart>
      <c:catAx>
        <c:axId val="69212800"/>
        <c:scaling>
          <c:orientation val="minMax"/>
        </c:scaling>
        <c:delete val="0"/>
        <c:axPos val="b"/>
        <c:numFmt formatCode="General" sourceLinked="0"/>
        <c:majorTickMark val="out"/>
        <c:minorTickMark val="none"/>
        <c:tickLblPos val="nextTo"/>
        <c:crossAx val="69222784"/>
        <c:crosses val="autoZero"/>
        <c:auto val="1"/>
        <c:lblAlgn val="ctr"/>
        <c:lblOffset val="100"/>
        <c:noMultiLvlLbl val="0"/>
      </c:catAx>
      <c:valAx>
        <c:axId val="69222784"/>
        <c:scaling>
          <c:orientation val="minMax"/>
          <c:max val="2500"/>
        </c:scaling>
        <c:delete val="0"/>
        <c:axPos val="l"/>
        <c:majorGridlines/>
        <c:title>
          <c:tx>
            <c:rich>
              <a:bodyPr rot="-5400000" vert="horz"/>
              <a:lstStyle/>
              <a:p>
                <a:pPr>
                  <a:defRPr/>
                </a:pPr>
                <a:r>
                  <a:rPr lang="en-US"/>
                  <a:t>E. coli MPN</a:t>
                </a:r>
              </a:p>
            </c:rich>
          </c:tx>
          <c:overlay val="0"/>
        </c:title>
        <c:numFmt formatCode="0.0" sourceLinked="1"/>
        <c:majorTickMark val="out"/>
        <c:minorTickMark val="none"/>
        <c:tickLblPos val="nextTo"/>
        <c:crossAx val="69212800"/>
        <c:crosses val="autoZero"/>
        <c:crossBetween val="between"/>
      </c:valAx>
    </c:plotArea>
    <c:plotVisOnly val="1"/>
    <c:dispBlanksAs val="gap"/>
    <c:showDLblsOverMax val="0"/>
  </c:chart>
  <c:printSettings>
    <c:headerFooter/>
    <c:pageMargins b="0.75000000000000255" l="0.70000000000000062" r="0.70000000000000062" t="0.75000000000000255" header="0.30000000000000032" footer="0.30000000000000032"/>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36"/>
    </mc:Choice>
    <mc:Fallback>
      <c:style val="36"/>
    </mc:Fallback>
  </mc:AlternateContent>
  <c:chart>
    <c:title>
      <c:tx>
        <c:rich>
          <a:bodyPr/>
          <a:lstStyle/>
          <a:p>
            <a:pPr>
              <a:defRPr/>
            </a:pPr>
            <a:r>
              <a:rPr lang="en-US"/>
              <a:t>E14 - Bear Creek @ 9th Street (Medford)</a:t>
            </a:r>
          </a:p>
        </c:rich>
      </c:tx>
      <c:overlay val="0"/>
    </c:title>
    <c:autoTitleDeleted val="0"/>
    <c:plotArea>
      <c:layout/>
      <c:barChart>
        <c:barDir val="col"/>
        <c:grouping val="clustered"/>
        <c:varyColors val="0"/>
        <c:ser>
          <c:idx val="0"/>
          <c:order val="0"/>
          <c:tx>
            <c:strRef>
              <c:f>'[1]All Current Data - 2025-2026'!$AF$2</c:f>
              <c:strCache>
                <c:ptCount val="1"/>
                <c:pt idx="0">
                  <c:v>E. coli MPN</c:v>
                </c:pt>
              </c:strCache>
            </c:strRef>
          </c:tx>
          <c:invertIfNegative val="0"/>
          <c:cat>
            <c:strRef>
              <c:f>'[1]All Current Data - 2025-2026'!$AA$3:$AA$14</c:f>
              <c:strCache>
                <c:ptCount val="12"/>
                <c:pt idx="0">
                  <c:v>July</c:v>
                </c:pt>
                <c:pt idx="1">
                  <c:v>August</c:v>
                </c:pt>
                <c:pt idx="2">
                  <c:v>September</c:v>
                </c:pt>
                <c:pt idx="3">
                  <c:v>October</c:v>
                </c:pt>
                <c:pt idx="4">
                  <c:v>November</c:v>
                </c:pt>
                <c:pt idx="5">
                  <c:v>December</c:v>
                </c:pt>
                <c:pt idx="6">
                  <c:v>January</c:v>
                </c:pt>
                <c:pt idx="7">
                  <c:v>February</c:v>
                </c:pt>
                <c:pt idx="8">
                  <c:v>March</c:v>
                </c:pt>
                <c:pt idx="9">
                  <c:v>April</c:v>
                </c:pt>
                <c:pt idx="10">
                  <c:v>May</c:v>
                </c:pt>
                <c:pt idx="11">
                  <c:v>June</c:v>
                </c:pt>
              </c:strCache>
            </c:strRef>
          </c:cat>
          <c:val>
            <c:numRef>
              <c:f>'[1]All Current Data - 2025-2026'!$AF$3:$AF$14</c:f>
              <c:numCache>
                <c:formatCode>General</c:formatCode>
                <c:ptCount val="12"/>
                <c:pt idx="0" formatCode="0.0">
                  <c:v>344.8</c:v>
                </c:pt>
                <c:pt idx="1">
                  <c:v>344.8</c:v>
                </c:pt>
                <c:pt idx="2">
                  <c:v>2419.1999999999998</c:v>
                </c:pt>
                <c:pt idx="3" formatCode="0.0">
                  <c:v>113.7</c:v>
                </c:pt>
                <c:pt idx="4" formatCode="0.0">
                  <c:v>185</c:v>
                </c:pt>
                <c:pt idx="5" formatCode="0.0">
                  <c:v>727</c:v>
                </c:pt>
                <c:pt idx="6" formatCode="0.0">
                  <c:v>98.5</c:v>
                </c:pt>
                <c:pt idx="7">
                  <c:v>344.8</c:v>
                </c:pt>
                <c:pt idx="8">
                  <c:v>206.3</c:v>
                </c:pt>
                <c:pt idx="9">
                  <c:v>172.5</c:v>
                </c:pt>
                <c:pt idx="10">
                  <c:v>191.8</c:v>
                </c:pt>
                <c:pt idx="11">
                  <c:v>920.8</c:v>
                </c:pt>
              </c:numCache>
            </c:numRef>
          </c:val>
          <c:extLst>
            <c:ext xmlns:c16="http://schemas.microsoft.com/office/drawing/2014/chart" uri="{C3380CC4-5D6E-409C-BE32-E72D297353CC}">
              <c16:uniqueId val="{00000000-CB86-4626-83B9-586D352F635A}"/>
            </c:ext>
          </c:extLst>
        </c:ser>
        <c:dLbls>
          <c:showLegendKey val="0"/>
          <c:showVal val="0"/>
          <c:showCatName val="0"/>
          <c:showSerName val="0"/>
          <c:showPercent val="0"/>
          <c:showBubbleSize val="0"/>
        </c:dLbls>
        <c:gapWidth val="150"/>
        <c:axId val="69243648"/>
        <c:axId val="69245184"/>
      </c:barChart>
      <c:catAx>
        <c:axId val="69243648"/>
        <c:scaling>
          <c:orientation val="minMax"/>
        </c:scaling>
        <c:delete val="0"/>
        <c:axPos val="b"/>
        <c:numFmt formatCode="General" sourceLinked="0"/>
        <c:majorTickMark val="out"/>
        <c:minorTickMark val="none"/>
        <c:tickLblPos val="nextTo"/>
        <c:crossAx val="69245184"/>
        <c:crosses val="autoZero"/>
        <c:auto val="1"/>
        <c:lblAlgn val="ctr"/>
        <c:lblOffset val="100"/>
        <c:noMultiLvlLbl val="0"/>
      </c:catAx>
      <c:valAx>
        <c:axId val="69245184"/>
        <c:scaling>
          <c:orientation val="minMax"/>
          <c:max val="2500"/>
        </c:scaling>
        <c:delete val="0"/>
        <c:axPos val="l"/>
        <c:majorGridlines/>
        <c:title>
          <c:tx>
            <c:rich>
              <a:bodyPr rot="-5400000" vert="horz"/>
              <a:lstStyle/>
              <a:p>
                <a:pPr>
                  <a:defRPr/>
                </a:pPr>
                <a:r>
                  <a:rPr lang="en-US"/>
                  <a:t>E. coli MPN</a:t>
                </a:r>
              </a:p>
            </c:rich>
          </c:tx>
          <c:overlay val="0"/>
        </c:title>
        <c:numFmt formatCode="0.0" sourceLinked="1"/>
        <c:majorTickMark val="out"/>
        <c:minorTickMark val="none"/>
        <c:tickLblPos val="nextTo"/>
        <c:crossAx val="69243648"/>
        <c:crosses val="autoZero"/>
        <c:crossBetween val="between"/>
      </c:valAx>
    </c:plotArea>
    <c:plotVisOnly val="1"/>
    <c:dispBlanksAs val="gap"/>
    <c:showDLblsOverMax val="0"/>
  </c:chart>
  <c:printSettings>
    <c:headerFooter/>
    <c:pageMargins b="0.75000000000000255" l="0.70000000000000062" r="0.70000000000000062" t="0.75000000000000255" header="0.30000000000000032" footer="0.30000000000000032"/>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36"/>
    </mc:Choice>
    <mc:Fallback>
      <c:style val="36"/>
    </mc:Fallback>
  </mc:AlternateContent>
  <c:chart>
    <c:title>
      <c:tx>
        <c:rich>
          <a:bodyPr/>
          <a:lstStyle/>
          <a:p>
            <a:pPr>
              <a:defRPr/>
            </a:pPr>
            <a:r>
              <a:rPr lang="en-US"/>
              <a:t>E15</a:t>
            </a:r>
            <a:r>
              <a:rPr lang="en-US" baseline="0"/>
              <a:t> - Bear Creek @ Table Rock Road</a:t>
            </a:r>
            <a:endParaRPr lang="en-US"/>
          </a:p>
        </c:rich>
      </c:tx>
      <c:overlay val="0"/>
    </c:title>
    <c:autoTitleDeleted val="0"/>
    <c:plotArea>
      <c:layout/>
      <c:barChart>
        <c:barDir val="col"/>
        <c:grouping val="clustered"/>
        <c:varyColors val="0"/>
        <c:ser>
          <c:idx val="0"/>
          <c:order val="0"/>
          <c:tx>
            <c:strRef>
              <c:f>'[1]All Current Data - 2025-2026'!$AF$16</c:f>
              <c:strCache>
                <c:ptCount val="1"/>
                <c:pt idx="0">
                  <c:v>E. coli MPN</c:v>
                </c:pt>
              </c:strCache>
            </c:strRef>
          </c:tx>
          <c:invertIfNegative val="0"/>
          <c:cat>
            <c:strRef>
              <c:f>'[1]All Current Data - 2025-2026'!$AA$17:$AA$28</c:f>
              <c:strCache>
                <c:ptCount val="12"/>
                <c:pt idx="0">
                  <c:v>July</c:v>
                </c:pt>
                <c:pt idx="1">
                  <c:v>August</c:v>
                </c:pt>
                <c:pt idx="2">
                  <c:v>September</c:v>
                </c:pt>
                <c:pt idx="3">
                  <c:v>October</c:v>
                </c:pt>
                <c:pt idx="4">
                  <c:v>November</c:v>
                </c:pt>
                <c:pt idx="5">
                  <c:v>December</c:v>
                </c:pt>
                <c:pt idx="6">
                  <c:v>January</c:v>
                </c:pt>
                <c:pt idx="7">
                  <c:v>February</c:v>
                </c:pt>
                <c:pt idx="8">
                  <c:v>March</c:v>
                </c:pt>
                <c:pt idx="9">
                  <c:v>April</c:v>
                </c:pt>
                <c:pt idx="10">
                  <c:v>May</c:v>
                </c:pt>
                <c:pt idx="11">
                  <c:v>June</c:v>
                </c:pt>
              </c:strCache>
            </c:strRef>
          </c:cat>
          <c:val>
            <c:numRef>
              <c:f>'[1]All Current Data - 2025-2026'!$AF$17:$AF$28</c:f>
              <c:numCache>
                <c:formatCode>General</c:formatCode>
                <c:ptCount val="12"/>
                <c:pt idx="0">
                  <c:v>344.8</c:v>
                </c:pt>
                <c:pt idx="1">
                  <c:v>157.6</c:v>
                </c:pt>
                <c:pt idx="2" formatCode="0.0">
                  <c:v>2419.1999999999998</c:v>
                </c:pt>
                <c:pt idx="3">
                  <c:v>770.1</c:v>
                </c:pt>
                <c:pt idx="4" formatCode="0.0">
                  <c:v>83.6</c:v>
                </c:pt>
                <c:pt idx="5" formatCode="0.0">
                  <c:v>816.4</c:v>
                </c:pt>
                <c:pt idx="6">
                  <c:v>172.5</c:v>
                </c:pt>
                <c:pt idx="7" formatCode="0.0">
                  <c:v>461.1</c:v>
                </c:pt>
                <c:pt idx="8">
                  <c:v>67.599999999999994</c:v>
                </c:pt>
                <c:pt idx="9">
                  <c:v>154.1</c:v>
                </c:pt>
                <c:pt idx="10" formatCode="0.0">
                  <c:v>185</c:v>
                </c:pt>
                <c:pt idx="11" formatCode="0.0">
                  <c:v>816.4</c:v>
                </c:pt>
              </c:numCache>
            </c:numRef>
          </c:val>
          <c:extLst>
            <c:ext xmlns:c16="http://schemas.microsoft.com/office/drawing/2014/chart" uri="{C3380CC4-5D6E-409C-BE32-E72D297353CC}">
              <c16:uniqueId val="{00000000-17B8-472F-83A7-9231A1F74542}"/>
            </c:ext>
          </c:extLst>
        </c:ser>
        <c:dLbls>
          <c:showLegendKey val="0"/>
          <c:showVal val="0"/>
          <c:showCatName val="0"/>
          <c:showSerName val="0"/>
          <c:showPercent val="0"/>
          <c:showBubbleSize val="0"/>
        </c:dLbls>
        <c:gapWidth val="150"/>
        <c:axId val="69282432"/>
        <c:axId val="69304704"/>
      </c:barChart>
      <c:catAx>
        <c:axId val="69282432"/>
        <c:scaling>
          <c:orientation val="minMax"/>
        </c:scaling>
        <c:delete val="0"/>
        <c:axPos val="b"/>
        <c:numFmt formatCode="General" sourceLinked="0"/>
        <c:majorTickMark val="out"/>
        <c:minorTickMark val="none"/>
        <c:tickLblPos val="nextTo"/>
        <c:crossAx val="69304704"/>
        <c:crosses val="autoZero"/>
        <c:auto val="1"/>
        <c:lblAlgn val="ctr"/>
        <c:lblOffset val="100"/>
        <c:noMultiLvlLbl val="0"/>
      </c:catAx>
      <c:valAx>
        <c:axId val="69304704"/>
        <c:scaling>
          <c:orientation val="minMax"/>
          <c:max val="2500"/>
        </c:scaling>
        <c:delete val="0"/>
        <c:axPos val="l"/>
        <c:majorGridlines/>
        <c:title>
          <c:tx>
            <c:rich>
              <a:bodyPr rot="-5400000" vert="horz"/>
              <a:lstStyle/>
              <a:p>
                <a:pPr>
                  <a:defRPr/>
                </a:pPr>
                <a:r>
                  <a:rPr lang="en-US"/>
                  <a:t>E. coli MPN</a:t>
                </a:r>
              </a:p>
            </c:rich>
          </c:tx>
          <c:overlay val="0"/>
        </c:title>
        <c:numFmt formatCode="General" sourceLinked="1"/>
        <c:majorTickMark val="out"/>
        <c:minorTickMark val="none"/>
        <c:tickLblPos val="nextTo"/>
        <c:crossAx val="69282432"/>
        <c:crosses val="autoZero"/>
        <c:crossBetween val="between"/>
      </c:valAx>
    </c:plotArea>
    <c:plotVisOnly val="1"/>
    <c:dispBlanksAs val="gap"/>
    <c:showDLblsOverMax val="0"/>
  </c:chart>
  <c:printSettings>
    <c:headerFooter/>
    <c:pageMargins b="0.75000000000000255" l="0.70000000000000062" r="0.70000000000000062" t="0.75000000000000255" header="0.30000000000000032" footer="0.30000000000000032"/>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36"/>
    </mc:Choice>
    <mc:Fallback>
      <c:style val="36"/>
    </mc:Fallback>
  </mc:AlternateContent>
  <c:chart>
    <c:title>
      <c:tx>
        <c:rich>
          <a:bodyPr/>
          <a:lstStyle/>
          <a:p>
            <a:pPr>
              <a:defRPr/>
            </a:pPr>
            <a:r>
              <a:rPr lang="en-US"/>
              <a:t>E16</a:t>
            </a:r>
            <a:r>
              <a:rPr lang="en-US" baseline="0"/>
              <a:t> - Griffin Creek @ Beall Lane</a:t>
            </a:r>
            <a:endParaRPr lang="en-US"/>
          </a:p>
        </c:rich>
      </c:tx>
      <c:overlay val="0"/>
    </c:title>
    <c:autoTitleDeleted val="0"/>
    <c:plotArea>
      <c:layout/>
      <c:barChart>
        <c:barDir val="col"/>
        <c:grouping val="clustered"/>
        <c:varyColors val="0"/>
        <c:ser>
          <c:idx val="0"/>
          <c:order val="0"/>
          <c:tx>
            <c:strRef>
              <c:f>'[1]All Current Data - 2025-2026'!$AF$30</c:f>
              <c:strCache>
                <c:ptCount val="1"/>
                <c:pt idx="0">
                  <c:v>E. coli MPN</c:v>
                </c:pt>
              </c:strCache>
            </c:strRef>
          </c:tx>
          <c:invertIfNegative val="0"/>
          <c:cat>
            <c:strRef>
              <c:f>'[1]All Current Data - 2025-2026'!$AA$31:$AA$42</c:f>
              <c:strCache>
                <c:ptCount val="12"/>
                <c:pt idx="0">
                  <c:v>July</c:v>
                </c:pt>
                <c:pt idx="1">
                  <c:v>August</c:v>
                </c:pt>
                <c:pt idx="2">
                  <c:v>September</c:v>
                </c:pt>
                <c:pt idx="3">
                  <c:v>October</c:v>
                </c:pt>
                <c:pt idx="4">
                  <c:v>November</c:v>
                </c:pt>
                <c:pt idx="5">
                  <c:v>December</c:v>
                </c:pt>
                <c:pt idx="6">
                  <c:v>January</c:v>
                </c:pt>
                <c:pt idx="7">
                  <c:v>February</c:v>
                </c:pt>
                <c:pt idx="8">
                  <c:v>March</c:v>
                </c:pt>
                <c:pt idx="9">
                  <c:v>April</c:v>
                </c:pt>
                <c:pt idx="10">
                  <c:v>May</c:v>
                </c:pt>
                <c:pt idx="11">
                  <c:v>June</c:v>
                </c:pt>
              </c:strCache>
            </c:strRef>
          </c:cat>
          <c:val>
            <c:numRef>
              <c:f>'[1]All Current Data - 2025-2026'!$AF$31:$AF$42</c:f>
              <c:numCache>
                <c:formatCode>General</c:formatCode>
                <c:ptCount val="12"/>
                <c:pt idx="0">
                  <c:v>90.8</c:v>
                </c:pt>
                <c:pt idx="1">
                  <c:v>143.9</c:v>
                </c:pt>
                <c:pt idx="2">
                  <c:v>104.3</c:v>
                </c:pt>
                <c:pt idx="3">
                  <c:v>248.1</c:v>
                </c:pt>
                <c:pt idx="4" formatCode="0.0">
                  <c:v>185</c:v>
                </c:pt>
                <c:pt idx="5" formatCode="0.0">
                  <c:v>325.5</c:v>
                </c:pt>
                <c:pt idx="6">
                  <c:v>214.2</c:v>
                </c:pt>
                <c:pt idx="7">
                  <c:v>218.7</c:v>
                </c:pt>
                <c:pt idx="8">
                  <c:v>770.1</c:v>
                </c:pt>
                <c:pt idx="9">
                  <c:v>0</c:v>
                </c:pt>
                <c:pt idx="10">
                  <c:v>517.20000000000005</c:v>
                </c:pt>
                <c:pt idx="11" formatCode="0.0">
                  <c:v>178.9</c:v>
                </c:pt>
              </c:numCache>
            </c:numRef>
          </c:val>
          <c:extLst>
            <c:ext xmlns:c16="http://schemas.microsoft.com/office/drawing/2014/chart" uri="{C3380CC4-5D6E-409C-BE32-E72D297353CC}">
              <c16:uniqueId val="{00000000-BB89-4DDC-8C15-1A8FCFC4AC1E}"/>
            </c:ext>
          </c:extLst>
        </c:ser>
        <c:dLbls>
          <c:showLegendKey val="0"/>
          <c:showVal val="0"/>
          <c:showCatName val="0"/>
          <c:showSerName val="0"/>
          <c:showPercent val="0"/>
          <c:showBubbleSize val="0"/>
        </c:dLbls>
        <c:gapWidth val="150"/>
        <c:axId val="74912512"/>
        <c:axId val="74914048"/>
      </c:barChart>
      <c:catAx>
        <c:axId val="74912512"/>
        <c:scaling>
          <c:orientation val="minMax"/>
        </c:scaling>
        <c:delete val="0"/>
        <c:axPos val="b"/>
        <c:numFmt formatCode="General" sourceLinked="0"/>
        <c:majorTickMark val="out"/>
        <c:minorTickMark val="none"/>
        <c:tickLblPos val="nextTo"/>
        <c:crossAx val="74914048"/>
        <c:crosses val="autoZero"/>
        <c:auto val="1"/>
        <c:lblAlgn val="ctr"/>
        <c:lblOffset val="100"/>
        <c:noMultiLvlLbl val="0"/>
      </c:catAx>
      <c:valAx>
        <c:axId val="74914048"/>
        <c:scaling>
          <c:orientation val="minMax"/>
          <c:max val="2500"/>
        </c:scaling>
        <c:delete val="0"/>
        <c:axPos val="l"/>
        <c:majorGridlines/>
        <c:title>
          <c:tx>
            <c:rich>
              <a:bodyPr rot="-5400000" vert="horz"/>
              <a:lstStyle/>
              <a:p>
                <a:pPr>
                  <a:defRPr/>
                </a:pPr>
                <a:r>
                  <a:rPr lang="en-US"/>
                  <a:t>E. coli MPN</a:t>
                </a:r>
              </a:p>
            </c:rich>
          </c:tx>
          <c:overlay val="0"/>
        </c:title>
        <c:numFmt formatCode="General" sourceLinked="1"/>
        <c:majorTickMark val="out"/>
        <c:minorTickMark val="none"/>
        <c:tickLblPos val="nextTo"/>
        <c:crossAx val="74912512"/>
        <c:crosses val="autoZero"/>
        <c:crossBetween val="between"/>
      </c:valAx>
    </c:plotArea>
    <c:plotVisOnly val="1"/>
    <c:dispBlanksAs val="gap"/>
    <c:showDLblsOverMax val="0"/>
  </c:chart>
  <c:printSettings>
    <c:headerFooter/>
    <c:pageMargins b="0.75000000000000255" l="0.70000000000000062" r="0.70000000000000062" t="0.75000000000000255" header="0.30000000000000032" footer="0.30000000000000032"/>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36"/>
    </mc:Choice>
    <mc:Fallback>
      <c:style val="36"/>
    </mc:Fallback>
  </mc:AlternateContent>
  <c:chart>
    <c:title>
      <c:tx>
        <c:rich>
          <a:bodyPr/>
          <a:lstStyle/>
          <a:p>
            <a:pPr>
              <a:defRPr/>
            </a:pPr>
            <a:r>
              <a:rPr lang="en-US"/>
              <a:t>E17 - Jackson Creek @ Beall Lane</a:t>
            </a:r>
          </a:p>
        </c:rich>
      </c:tx>
      <c:overlay val="0"/>
    </c:title>
    <c:autoTitleDeleted val="0"/>
    <c:plotArea>
      <c:layout/>
      <c:barChart>
        <c:barDir val="col"/>
        <c:grouping val="clustered"/>
        <c:varyColors val="0"/>
        <c:ser>
          <c:idx val="0"/>
          <c:order val="0"/>
          <c:tx>
            <c:strRef>
              <c:f>'[1]All Current Data - 2025-2026'!$AF$44</c:f>
              <c:strCache>
                <c:ptCount val="1"/>
                <c:pt idx="0">
                  <c:v>E. coli MPN</c:v>
                </c:pt>
              </c:strCache>
            </c:strRef>
          </c:tx>
          <c:invertIfNegative val="0"/>
          <c:cat>
            <c:strRef>
              <c:f>'[1]All Current Data - 2025-2026'!$AA$45:$AA$56</c:f>
              <c:strCache>
                <c:ptCount val="12"/>
                <c:pt idx="0">
                  <c:v>July</c:v>
                </c:pt>
                <c:pt idx="1">
                  <c:v>August</c:v>
                </c:pt>
                <c:pt idx="2">
                  <c:v>September</c:v>
                </c:pt>
                <c:pt idx="3">
                  <c:v>October</c:v>
                </c:pt>
                <c:pt idx="4">
                  <c:v>November</c:v>
                </c:pt>
                <c:pt idx="5">
                  <c:v>December</c:v>
                </c:pt>
                <c:pt idx="6">
                  <c:v>January</c:v>
                </c:pt>
                <c:pt idx="7">
                  <c:v>February</c:v>
                </c:pt>
                <c:pt idx="8">
                  <c:v>March</c:v>
                </c:pt>
                <c:pt idx="9">
                  <c:v>April</c:v>
                </c:pt>
                <c:pt idx="10">
                  <c:v>May</c:v>
                </c:pt>
                <c:pt idx="11">
                  <c:v>June</c:v>
                </c:pt>
              </c:strCache>
            </c:strRef>
          </c:cat>
          <c:val>
            <c:numRef>
              <c:f>'[1]All Current Data - 2025-2026'!$AF$45:$AF$56</c:f>
              <c:numCache>
                <c:formatCode>0.0</c:formatCode>
                <c:ptCount val="12"/>
                <c:pt idx="0">
                  <c:v>139.6</c:v>
                </c:pt>
                <c:pt idx="1">
                  <c:v>2419.1999999999998</c:v>
                </c:pt>
                <c:pt idx="2">
                  <c:v>307.60000000000002</c:v>
                </c:pt>
                <c:pt idx="3" formatCode="General">
                  <c:v>72.7</c:v>
                </c:pt>
                <c:pt idx="4" formatCode="General">
                  <c:v>261.3</c:v>
                </c:pt>
                <c:pt idx="5">
                  <c:v>201.4</c:v>
                </c:pt>
                <c:pt idx="6" formatCode="General">
                  <c:v>172.2</c:v>
                </c:pt>
                <c:pt idx="7">
                  <c:v>105</c:v>
                </c:pt>
                <c:pt idx="8" formatCode="General">
                  <c:v>59.1</c:v>
                </c:pt>
                <c:pt idx="9" formatCode="General">
                  <c:v>135.4</c:v>
                </c:pt>
                <c:pt idx="10">
                  <c:v>2419.1999999999998</c:v>
                </c:pt>
                <c:pt idx="11" formatCode="General">
                  <c:v>1732.9</c:v>
                </c:pt>
              </c:numCache>
            </c:numRef>
          </c:val>
          <c:extLst>
            <c:ext xmlns:c16="http://schemas.microsoft.com/office/drawing/2014/chart" uri="{C3380CC4-5D6E-409C-BE32-E72D297353CC}">
              <c16:uniqueId val="{00000000-96FC-48D8-A149-C62875942648}"/>
            </c:ext>
          </c:extLst>
        </c:ser>
        <c:dLbls>
          <c:showLegendKey val="0"/>
          <c:showVal val="0"/>
          <c:showCatName val="0"/>
          <c:showSerName val="0"/>
          <c:showPercent val="0"/>
          <c:showBubbleSize val="0"/>
        </c:dLbls>
        <c:gapWidth val="150"/>
        <c:axId val="74943104"/>
        <c:axId val="74961280"/>
      </c:barChart>
      <c:catAx>
        <c:axId val="74943104"/>
        <c:scaling>
          <c:orientation val="minMax"/>
        </c:scaling>
        <c:delete val="0"/>
        <c:axPos val="b"/>
        <c:numFmt formatCode="General" sourceLinked="0"/>
        <c:majorTickMark val="out"/>
        <c:minorTickMark val="none"/>
        <c:tickLblPos val="nextTo"/>
        <c:crossAx val="74961280"/>
        <c:crosses val="autoZero"/>
        <c:auto val="1"/>
        <c:lblAlgn val="ctr"/>
        <c:lblOffset val="100"/>
        <c:noMultiLvlLbl val="0"/>
      </c:catAx>
      <c:valAx>
        <c:axId val="74961280"/>
        <c:scaling>
          <c:orientation val="minMax"/>
          <c:max val="2500"/>
        </c:scaling>
        <c:delete val="0"/>
        <c:axPos val="l"/>
        <c:majorGridlines/>
        <c:title>
          <c:tx>
            <c:rich>
              <a:bodyPr rot="-5400000" vert="horz"/>
              <a:lstStyle/>
              <a:p>
                <a:pPr>
                  <a:defRPr/>
                </a:pPr>
                <a:r>
                  <a:rPr lang="en-US"/>
                  <a:t>E. coli MPN</a:t>
                </a:r>
              </a:p>
            </c:rich>
          </c:tx>
          <c:overlay val="0"/>
        </c:title>
        <c:numFmt formatCode="0.0" sourceLinked="1"/>
        <c:majorTickMark val="out"/>
        <c:minorTickMark val="none"/>
        <c:tickLblPos val="nextTo"/>
        <c:crossAx val="74943104"/>
        <c:crosses val="autoZero"/>
        <c:crossBetween val="between"/>
      </c:valAx>
    </c:plotArea>
    <c:plotVisOnly val="1"/>
    <c:dispBlanksAs val="gap"/>
    <c:showDLblsOverMax val="0"/>
  </c:chart>
  <c:printSettings>
    <c:headerFooter/>
    <c:pageMargins b="0.75000000000000255" l="0.70000000000000062" r="0.70000000000000062" t="0.75000000000000255" header="0.30000000000000032" footer="0.30000000000000032"/>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36"/>
    </mc:Choice>
    <mc:Fallback>
      <c:style val="36"/>
    </mc:Fallback>
  </mc:AlternateContent>
  <c:chart>
    <c:title>
      <c:tx>
        <c:rich>
          <a:bodyPr/>
          <a:lstStyle/>
          <a:p>
            <a:pPr>
              <a:defRPr/>
            </a:pPr>
            <a:r>
              <a:rPr lang="en-US"/>
              <a:t>E19 - Jackson Creek @ W. Ross Lane</a:t>
            </a:r>
          </a:p>
        </c:rich>
      </c:tx>
      <c:overlay val="0"/>
    </c:title>
    <c:autoTitleDeleted val="0"/>
    <c:plotArea>
      <c:layout/>
      <c:barChart>
        <c:barDir val="col"/>
        <c:grouping val="clustered"/>
        <c:varyColors val="0"/>
        <c:ser>
          <c:idx val="0"/>
          <c:order val="0"/>
          <c:tx>
            <c:strRef>
              <c:f>'[1]All Current Data - 2025-2026'!$AF$72</c:f>
              <c:strCache>
                <c:ptCount val="1"/>
                <c:pt idx="0">
                  <c:v>E. coli MPN</c:v>
                </c:pt>
              </c:strCache>
            </c:strRef>
          </c:tx>
          <c:invertIfNegative val="0"/>
          <c:cat>
            <c:strRef>
              <c:f>'[1]All Current Data - 2025-2026'!$AA$73:$AA$84</c:f>
              <c:strCache>
                <c:ptCount val="12"/>
                <c:pt idx="0">
                  <c:v>July</c:v>
                </c:pt>
                <c:pt idx="1">
                  <c:v>August</c:v>
                </c:pt>
                <c:pt idx="2">
                  <c:v>September</c:v>
                </c:pt>
                <c:pt idx="3">
                  <c:v>October</c:v>
                </c:pt>
                <c:pt idx="4">
                  <c:v>November</c:v>
                </c:pt>
                <c:pt idx="5">
                  <c:v>December</c:v>
                </c:pt>
                <c:pt idx="6">
                  <c:v>January</c:v>
                </c:pt>
                <c:pt idx="7">
                  <c:v>February</c:v>
                </c:pt>
                <c:pt idx="8">
                  <c:v>March</c:v>
                </c:pt>
                <c:pt idx="9">
                  <c:v>April</c:v>
                </c:pt>
                <c:pt idx="10">
                  <c:v>May</c:v>
                </c:pt>
                <c:pt idx="11">
                  <c:v>June</c:v>
                </c:pt>
              </c:strCache>
            </c:strRef>
          </c:cat>
          <c:val>
            <c:numRef>
              <c:f>'[1]All Current Data - 2025-2026'!$AF$73:$AF$84</c:f>
              <c:numCache>
                <c:formatCode>0.0</c:formatCode>
                <c:ptCount val="12"/>
                <c:pt idx="0">
                  <c:v>214.3</c:v>
                </c:pt>
                <c:pt idx="1">
                  <c:v>248.9</c:v>
                </c:pt>
                <c:pt idx="2" formatCode="General">
                  <c:v>613.1</c:v>
                </c:pt>
                <c:pt idx="3" formatCode="General">
                  <c:v>435.2</c:v>
                </c:pt>
                <c:pt idx="4">
                  <c:v>151.5</c:v>
                </c:pt>
                <c:pt idx="5">
                  <c:v>209.8</c:v>
                </c:pt>
                <c:pt idx="6" formatCode="General">
                  <c:v>128.1</c:v>
                </c:pt>
                <c:pt idx="7">
                  <c:v>66.900000000000006</c:v>
                </c:pt>
                <c:pt idx="8">
                  <c:v>50.4</c:v>
                </c:pt>
                <c:pt idx="9">
                  <c:v>90.9</c:v>
                </c:pt>
                <c:pt idx="10">
                  <c:v>52.9</c:v>
                </c:pt>
                <c:pt idx="11" formatCode="General">
                  <c:v>344.8</c:v>
                </c:pt>
              </c:numCache>
            </c:numRef>
          </c:val>
          <c:extLst>
            <c:ext xmlns:c16="http://schemas.microsoft.com/office/drawing/2014/chart" uri="{C3380CC4-5D6E-409C-BE32-E72D297353CC}">
              <c16:uniqueId val="{00000000-2DA3-4E77-8A89-5B0D9DBB63F7}"/>
            </c:ext>
          </c:extLst>
        </c:ser>
        <c:dLbls>
          <c:showLegendKey val="0"/>
          <c:showVal val="0"/>
          <c:showCatName val="0"/>
          <c:showSerName val="0"/>
          <c:showPercent val="0"/>
          <c:showBubbleSize val="0"/>
        </c:dLbls>
        <c:gapWidth val="150"/>
        <c:axId val="69341952"/>
        <c:axId val="69343488"/>
      </c:barChart>
      <c:catAx>
        <c:axId val="69341952"/>
        <c:scaling>
          <c:orientation val="minMax"/>
        </c:scaling>
        <c:delete val="0"/>
        <c:axPos val="b"/>
        <c:numFmt formatCode="General" sourceLinked="0"/>
        <c:majorTickMark val="out"/>
        <c:minorTickMark val="none"/>
        <c:tickLblPos val="nextTo"/>
        <c:crossAx val="69343488"/>
        <c:crosses val="autoZero"/>
        <c:auto val="1"/>
        <c:lblAlgn val="ctr"/>
        <c:lblOffset val="100"/>
        <c:noMultiLvlLbl val="0"/>
      </c:catAx>
      <c:valAx>
        <c:axId val="69343488"/>
        <c:scaling>
          <c:orientation val="minMax"/>
          <c:max val="2500"/>
        </c:scaling>
        <c:delete val="0"/>
        <c:axPos val="l"/>
        <c:majorGridlines/>
        <c:title>
          <c:tx>
            <c:rich>
              <a:bodyPr rot="-5400000" vert="horz"/>
              <a:lstStyle/>
              <a:p>
                <a:pPr>
                  <a:defRPr/>
                </a:pPr>
                <a:r>
                  <a:rPr lang="en-US"/>
                  <a:t>E. coli MPN</a:t>
                </a:r>
              </a:p>
            </c:rich>
          </c:tx>
          <c:overlay val="0"/>
        </c:title>
        <c:numFmt formatCode="0.0" sourceLinked="1"/>
        <c:majorTickMark val="out"/>
        <c:minorTickMark val="none"/>
        <c:tickLblPos val="nextTo"/>
        <c:crossAx val="69341952"/>
        <c:crosses val="autoZero"/>
        <c:crossBetween val="between"/>
      </c:valAx>
    </c:plotArea>
    <c:plotVisOnly val="1"/>
    <c:dispBlanksAs val="gap"/>
    <c:showDLblsOverMax val="0"/>
  </c:chart>
  <c:printSettings>
    <c:headerFooter/>
    <c:pageMargins b="0.75000000000000255" l="0.70000000000000062" r="0.70000000000000062" t="0.75000000000000255" header="0.30000000000000032" footer="0.30000000000000032"/>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36"/>
    </mc:Choice>
    <mc:Fallback>
      <c:style val="36"/>
    </mc:Fallback>
  </mc:AlternateContent>
  <c:chart>
    <c:title>
      <c:tx>
        <c:rich>
          <a:bodyPr/>
          <a:lstStyle/>
          <a:p>
            <a:pPr>
              <a:defRPr/>
            </a:pPr>
            <a:r>
              <a:rPr lang="en-US"/>
              <a:t>E20 - Bear Creek @ Pine Street (CP)</a:t>
            </a:r>
          </a:p>
        </c:rich>
      </c:tx>
      <c:overlay val="0"/>
    </c:title>
    <c:autoTitleDeleted val="0"/>
    <c:plotArea>
      <c:layout/>
      <c:barChart>
        <c:barDir val="col"/>
        <c:grouping val="clustered"/>
        <c:varyColors val="0"/>
        <c:ser>
          <c:idx val="0"/>
          <c:order val="0"/>
          <c:tx>
            <c:strRef>
              <c:f>'[1]All Current Data - 2025-2026'!$AS$2</c:f>
              <c:strCache>
                <c:ptCount val="1"/>
                <c:pt idx="0">
                  <c:v>E. coli MPN</c:v>
                </c:pt>
              </c:strCache>
            </c:strRef>
          </c:tx>
          <c:invertIfNegative val="0"/>
          <c:cat>
            <c:strRef>
              <c:f>'[1]All Current Data - 2025-2026'!$AN$3:$AN$14</c:f>
              <c:strCache>
                <c:ptCount val="12"/>
                <c:pt idx="0">
                  <c:v>July</c:v>
                </c:pt>
                <c:pt idx="1">
                  <c:v>August</c:v>
                </c:pt>
                <c:pt idx="2">
                  <c:v>September</c:v>
                </c:pt>
                <c:pt idx="3">
                  <c:v>October</c:v>
                </c:pt>
                <c:pt idx="4">
                  <c:v>November</c:v>
                </c:pt>
                <c:pt idx="5">
                  <c:v>December</c:v>
                </c:pt>
                <c:pt idx="6">
                  <c:v>January</c:v>
                </c:pt>
                <c:pt idx="7">
                  <c:v>February</c:v>
                </c:pt>
                <c:pt idx="8">
                  <c:v>March</c:v>
                </c:pt>
                <c:pt idx="9">
                  <c:v>April</c:v>
                </c:pt>
                <c:pt idx="10">
                  <c:v>May</c:v>
                </c:pt>
                <c:pt idx="11">
                  <c:v>June</c:v>
                </c:pt>
              </c:strCache>
            </c:strRef>
          </c:cat>
          <c:val>
            <c:numRef>
              <c:f>'[1]All Current Data - 2025-2026'!$AS$3:$AS$14</c:f>
              <c:numCache>
                <c:formatCode>0.0</c:formatCode>
                <c:ptCount val="12"/>
                <c:pt idx="0">
                  <c:v>77.099999999999994</c:v>
                </c:pt>
                <c:pt idx="1">
                  <c:v>86</c:v>
                </c:pt>
                <c:pt idx="2">
                  <c:v>2419.1999999999998</c:v>
                </c:pt>
                <c:pt idx="3">
                  <c:v>137.6</c:v>
                </c:pt>
                <c:pt idx="4">
                  <c:v>48</c:v>
                </c:pt>
                <c:pt idx="5">
                  <c:v>613.1</c:v>
                </c:pt>
                <c:pt idx="6">
                  <c:v>142.1</c:v>
                </c:pt>
                <c:pt idx="7" formatCode="General">
                  <c:v>435.2</c:v>
                </c:pt>
                <c:pt idx="8">
                  <c:v>41.3</c:v>
                </c:pt>
                <c:pt idx="9" formatCode="General">
                  <c:v>228.2</c:v>
                </c:pt>
                <c:pt idx="10" formatCode="General">
                  <c:v>172.3</c:v>
                </c:pt>
                <c:pt idx="11">
                  <c:v>148.30000000000001</c:v>
                </c:pt>
              </c:numCache>
            </c:numRef>
          </c:val>
          <c:extLst>
            <c:ext xmlns:c16="http://schemas.microsoft.com/office/drawing/2014/chart" uri="{C3380CC4-5D6E-409C-BE32-E72D297353CC}">
              <c16:uniqueId val="{00000000-C969-4264-BD2B-7327DD1C5B51}"/>
            </c:ext>
          </c:extLst>
        </c:ser>
        <c:dLbls>
          <c:showLegendKey val="0"/>
          <c:showVal val="0"/>
          <c:showCatName val="0"/>
          <c:showSerName val="0"/>
          <c:showPercent val="0"/>
          <c:showBubbleSize val="0"/>
        </c:dLbls>
        <c:gapWidth val="150"/>
        <c:axId val="69368448"/>
        <c:axId val="69394816"/>
      </c:barChart>
      <c:catAx>
        <c:axId val="69368448"/>
        <c:scaling>
          <c:orientation val="minMax"/>
        </c:scaling>
        <c:delete val="0"/>
        <c:axPos val="b"/>
        <c:numFmt formatCode="General" sourceLinked="0"/>
        <c:majorTickMark val="out"/>
        <c:minorTickMark val="none"/>
        <c:tickLblPos val="nextTo"/>
        <c:crossAx val="69394816"/>
        <c:crosses val="autoZero"/>
        <c:auto val="1"/>
        <c:lblAlgn val="ctr"/>
        <c:lblOffset val="100"/>
        <c:noMultiLvlLbl val="0"/>
      </c:catAx>
      <c:valAx>
        <c:axId val="69394816"/>
        <c:scaling>
          <c:orientation val="minMax"/>
          <c:max val="2500"/>
        </c:scaling>
        <c:delete val="0"/>
        <c:axPos val="l"/>
        <c:majorGridlines/>
        <c:title>
          <c:tx>
            <c:rich>
              <a:bodyPr rot="-5400000" vert="horz"/>
              <a:lstStyle/>
              <a:p>
                <a:pPr>
                  <a:defRPr/>
                </a:pPr>
                <a:r>
                  <a:rPr lang="en-US"/>
                  <a:t>E. coli MPN</a:t>
                </a:r>
              </a:p>
            </c:rich>
          </c:tx>
          <c:overlay val="0"/>
        </c:title>
        <c:numFmt formatCode="0.0" sourceLinked="1"/>
        <c:majorTickMark val="out"/>
        <c:minorTickMark val="none"/>
        <c:tickLblPos val="nextTo"/>
        <c:crossAx val="69368448"/>
        <c:crosses val="autoZero"/>
        <c:crossBetween val="between"/>
      </c:valAx>
    </c:plotArea>
    <c:plotVisOnly val="1"/>
    <c:dispBlanksAs val="gap"/>
    <c:showDLblsOverMax val="0"/>
  </c:chart>
  <c:printSettings>
    <c:headerFooter/>
    <c:pageMargins b="0.75000000000000255" l="0.70000000000000062" r="0.70000000000000062" t="0.75000000000000255" header="0.30000000000000032" footer="0.30000000000000032"/>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36"/>
    </mc:Choice>
    <mc:Fallback>
      <c:style val="36"/>
    </mc:Fallback>
  </mc:AlternateContent>
  <c:chart>
    <c:title>
      <c:tx>
        <c:rich>
          <a:bodyPr/>
          <a:lstStyle/>
          <a:p>
            <a:pPr>
              <a:defRPr/>
            </a:pPr>
            <a:r>
              <a:rPr lang="en-US"/>
              <a:t>E22 - Griffin Creek</a:t>
            </a:r>
            <a:r>
              <a:rPr lang="en-US" baseline="0"/>
              <a:t> @ I-5</a:t>
            </a:r>
            <a:endParaRPr lang="en-US"/>
          </a:p>
        </c:rich>
      </c:tx>
      <c:overlay val="0"/>
    </c:title>
    <c:autoTitleDeleted val="0"/>
    <c:plotArea>
      <c:layout/>
      <c:barChart>
        <c:barDir val="col"/>
        <c:grouping val="clustered"/>
        <c:varyColors val="0"/>
        <c:ser>
          <c:idx val="0"/>
          <c:order val="0"/>
          <c:tx>
            <c:strRef>
              <c:f>'[1]All Current Data - 2025-2026'!$AS$16</c:f>
              <c:strCache>
                <c:ptCount val="1"/>
                <c:pt idx="0">
                  <c:v>E. coli MPN</c:v>
                </c:pt>
              </c:strCache>
            </c:strRef>
          </c:tx>
          <c:invertIfNegative val="0"/>
          <c:cat>
            <c:strRef>
              <c:f>'[1]All Current Data - 2025-2026'!$AN$17:$AN$28</c:f>
              <c:strCache>
                <c:ptCount val="12"/>
                <c:pt idx="0">
                  <c:v>July</c:v>
                </c:pt>
                <c:pt idx="1">
                  <c:v>August</c:v>
                </c:pt>
                <c:pt idx="2">
                  <c:v>September</c:v>
                </c:pt>
                <c:pt idx="3">
                  <c:v>October</c:v>
                </c:pt>
                <c:pt idx="4">
                  <c:v>November</c:v>
                </c:pt>
                <c:pt idx="5">
                  <c:v>December</c:v>
                </c:pt>
                <c:pt idx="6">
                  <c:v>January</c:v>
                </c:pt>
                <c:pt idx="7">
                  <c:v>February</c:v>
                </c:pt>
                <c:pt idx="8">
                  <c:v>March</c:v>
                </c:pt>
                <c:pt idx="9">
                  <c:v>April</c:v>
                </c:pt>
                <c:pt idx="10">
                  <c:v>May</c:v>
                </c:pt>
                <c:pt idx="11">
                  <c:v>June</c:v>
                </c:pt>
              </c:strCache>
            </c:strRef>
          </c:cat>
          <c:val>
            <c:numRef>
              <c:f>'[1]All Current Data - 2025-2026'!$AS$17:$AS$28</c:f>
              <c:numCache>
                <c:formatCode>General</c:formatCode>
                <c:ptCount val="12"/>
                <c:pt idx="0" formatCode="0.0">
                  <c:v>69.099999999999994</c:v>
                </c:pt>
                <c:pt idx="1">
                  <c:v>178.5</c:v>
                </c:pt>
                <c:pt idx="2" formatCode="0.0">
                  <c:v>2419.1999999999998</c:v>
                </c:pt>
                <c:pt idx="3" formatCode="0.0">
                  <c:v>143.9</c:v>
                </c:pt>
                <c:pt idx="4">
                  <c:v>122.3</c:v>
                </c:pt>
                <c:pt idx="5">
                  <c:v>517.20000000000005</c:v>
                </c:pt>
                <c:pt idx="6">
                  <c:v>201.4</c:v>
                </c:pt>
                <c:pt idx="7">
                  <c:v>167.4</c:v>
                </c:pt>
                <c:pt idx="8" formatCode="0.0">
                  <c:v>49.6</c:v>
                </c:pt>
                <c:pt idx="9">
                  <c:v>135.4</c:v>
                </c:pt>
                <c:pt idx="10">
                  <c:v>193.5</c:v>
                </c:pt>
                <c:pt idx="11">
                  <c:v>155.30000000000001</c:v>
                </c:pt>
              </c:numCache>
            </c:numRef>
          </c:val>
          <c:extLst>
            <c:ext xmlns:c16="http://schemas.microsoft.com/office/drawing/2014/chart" uri="{C3380CC4-5D6E-409C-BE32-E72D297353CC}">
              <c16:uniqueId val="{00000000-1331-4B9C-82F0-6DEA49C6D16C}"/>
            </c:ext>
          </c:extLst>
        </c:ser>
        <c:dLbls>
          <c:showLegendKey val="0"/>
          <c:showVal val="0"/>
          <c:showCatName val="0"/>
          <c:showSerName val="0"/>
          <c:showPercent val="0"/>
          <c:showBubbleSize val="0"/>
        </c:dLbls>
        <c:gapWidth val="150"/>
        <c:axId val="75025408"/>
        <c:axId val="75047680"/>
      </c:barChart>
      <c:catAx>
        <c:axId val="75025408"/>
        <c:scaling>
          <c:orientation val="minMax"/>
        </c:scaling>
        <c:delete val="0"/>
        <c:axPos val="b"/>
        <c:numFmt formatCode="General" sourceLinked="0"/>
        <c:majorTickMark val="out"/>
        <c:minorTickMark val="none"/>
        <c:tickLblPos val="nextTo"/>
        <c:crossAx val="75047680"/>
        <c:crosses val="autoZero"/>
        <c:auto val="1"/>
        <c:lblAlgn val="ctr"/>
        <c:lblOffset val="100"/>
        <c:noMultiLvlLbl val="0"/>
      </c:catAx>
      <c:valAx>
        <c:axId val="75047680"/>
        <c:scaling>
          <c:orientation val="minMax"/>
          <c:max val="2500"/>
        </c:scaling>
        <c:delete val="0"/>
        <c:axPos val="l"/>
        <c:majorGridlines/>
        <c:title>
          <c:tx>
            <c:rich>
              <a:bodyPr rot="-5400000" vert="horz"/>
              <a:lstStyle/>
              <a:p>
                <a:pPr>
                  <a:defRPr/>
                </a:pPr>
                <a:r>
                  <a:rPr lang="en-US"/>
                  <a:t>E. coli MPN</a:t>
                </a:r>
              </a:p>
            </c:rich>
          </c:tx>
          <c:overlay val="0"/>
        </c:title>
        <c:numFmt formatCode="0.0" sourceLinked="1"/>
        <c:majorTickMark val="out"/>
        <c:minorTickMark val="none"/>
        <c:tickLblPos val="nextTo"/>
        <c:crossAx val="75025408"/>
        <c:crosses val="autoZero"/>
        <c:crossBetween val="between"/>
      </c:valAx>
    </c:plotArea>
    <c:plotVisOnly val="1"/>
    <c:dispBlanksAs val="gap"/>
    <c:showDLblsOverMax val="0"/>
  </c:chart>
  <c:printSettings>
    <c:headerFooter/>
    <c:pageMargins b="0.75000000000000255" l="0.70000000000000062" r="0.70000000000000062" t="0.75000000000000255" header="0.30000000000000032" footer="0.30000000000000032"/>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36"/>
    </mc:Choice>
    <mc:Fallback>
      <c:style val="36"/>
    </mc:Fallback>
  </mc:AlternateContent>
  <c:chart>
    <c:title>
      <c:tx>
        <c:rich>
          <a:bodyPr/>
          <a:lstStyle/>
          <a:p>
            <a:pPr>
              <a:defRPr/>
            </a:pPr>
            <a:r>
              <a:rPr lang="en-US"/>
              <a:t>E23 - Jackson Creek @ Dean</a:t>
            </a:r>
            <a:r>
              <a:rPr lang="en-US" baseline="0"/>
              <a:t> Creek Road</a:t>
            </a:r>
            <a:endParaRPr lang="en-US"/>
          </a:p>
        </c:rich>
      </c:tx>
      <c:overlay val="0"/>
    </c:title>
    <c:autoTitleDeleted val="0"/>
    <c:plotArea>
      <c:layout/>
      <c:barChart>
        <c:barDir val="col"/>
        <c:grouping val="clustered"/>
        <c:varyColors val="0"/>
        <c:ser>
          <c:idx val="0"/>
          <c:order val="0"/>
          <c:tx>
            <c:strRef>
              <c:f>'[1]All Current Data - 2025-2026'!$AS$30</c:f>
              <c:strCache>
                <c:ptCount val="1"/>
                <c:pt idx="0">
                  <c:v>E. coli MPN</c:v>
                </c:pt>
              </c:strCache>
            </c:strRef>
          </c:tx>
          <c:invertIfNegative val="0"/>
          <c:cat>
            <c:strRef>
              <c:f>'[1]All Current Data - 2025-2026'!$AN$31:$AN$42</c:f>
              <c:strCache>
                <c:ptCount val="12"/>
                <c:pt idx="0">
                  <c:v>July</c:v>
                </c:pt>
                <c:pt idx="1">
                  <c:v>August</c:v>
                </c:pt>
                <c:pt idx="2">
                  <c:v>September</c:v>
                </c:pt>
                <c:pt idx="3">
                  <c:v>October</c:v>
                </c:pt>
                <c:pt idx="4">
                  <c:v>November</c:v>
                </c:pt>
                <c:pt idx="5">
                  <c:v>December</c:v>
                </c:pt>
                <c:pt idx="6">
                  <c:v>January</c:v>
                </c:pt>
                <c:pt idx="7">
                  <c:v>February</c:v>
                </c:pt>
                <c:pt idx="8">
                  <c:v>March</c:v>
                </c:pt>
                <c:pt idx="9">
                  <c:v>April</c:v>
                </c:pt>
                <c:pt idx="10">
                  <c:v>May</c:v>
                </c:pt>
                <c:pt idx="11">
                  <c:v>June</c:v>
                </c:pt>
              </c:strCache>
            </c:strRef>
          </c:cat>
          <c:val>
            <c:numRef>
              <c:f>'[1]All Current Data - 2025-2026'!$AS$31:$AS$42</c:f>
              <c:numCache>
                <c:formatCode>0.0</c:formatCode>
                <c:ptCount val="12"/>
                <c:pt idx="0" formatCode="General">
                  <c:v>275.5</c:v>
                </c:pt>
                <c:pt idx="1">
                  <c:v>435.2</c:v>
                </c:pt>
                <c:pt idx="2">
                  <c:v>980.4</c:v>
                </c:pt>
                <c:pt idx="3" formatCode="General">
                  <c:v>517.20000000000005</c:v>
                </c:pt>
                <c:pt idx="4" formatCode="General">
                  <c:v>129.6</c:v>
                </c:pt>
                <c:pt idx="5" formatCode="General">
                  <c:v>866.4</c:v>
                </c:pt>
                <c:pt idx="6" formatCode="General">
                  <c:v>155.30000000000001</c:v>
                </c:pt>
                <c:pt idx="7">
                  <c:v>228.2</c:v>
                </c:pt>
                <c:pt idx="8" formatCode="General">
                  <c:v>101.4</c:v>
                </c:pt>
                <c:pt idx="9" formatCode="General">
                  <c:v>228.2</c:v>
                </c:pt>
                <c:pt idx="10">
                  <c:v>727</c:v>
                </c:pt>
                <c:pt idx="11" formatCode="General">
                  <c:v>272.3</c:v>
                </c:pt>
              </c:numCache>
            </c:numRef>
          </c:val>
          <c:extLst>
            <c:ext xmlns:c16="http://schemas.microsoft.com/office/drawing/2014/chart" uri="{C3380CC4-5D6E-409C-BE32-E72D297353CC}">
              <c16:uniqueId val="{00000000-A5F6-4A37-A638-43657F8157F9}"/>
            </c:ext>
          </c:extLst>
        </c:ser>
        <c:dLbls>
          <c:showLegendKey val="0"/>
          <c:showVal val="0"/>
          <c:showCatName val="0"/>
          <c:showSerName val="0"/>
          <c:showPercent val="0"/>
          <c:showBubbleSize val="0"/>
        </c:dLbls>
        <c:gapWidth val="150"/>
        <c:axId val="75073024"/>
        <c:axId val="75074560"/>
      </c:barChart>
      <c:catAx>
        <c:axId val="75073024"/>
        <c:scaling>
          <c:orientation val="minMax"/>
        </c:scaling>
        <c:delete val="0"/>
        <c:axPos val="b"/>
        <c:numFmt formatCode="General" sourceLinked="0"/>
        <c:majorTickMark val="out"/>
        <c:minorTickMark val="none"/>
        <c:tickLblPos val="nextTo"/>
        <c:crossAx val="75074560"/>
        <c:crosses val="autoZero"/>
        <c:auto val="1"/>
        <c:lblAlgn val="ctr"/>
        <c:lblOffset val="100"/>
        <c:noMultiLvlLbl val="0"/>
      </c:catAx>
      <c:valAx>
        <c:axId val="75074560"/>
        <c:scaling>
          <c:orientation val="minMax"/>
          <c:max val="2500"/>
        </c:scaling>
        <c:delete val="0"/>
        <c:axPos val="l"/>
        <c:majorGridlines/>
        <c:title>
          <c:tx>
            <c:rich>
              <a:bodyPr rot="-5400000" vert="horz"/>
              <a:lstStyle/>
              <a:p>
                <a:pPr>
                  <a:defRPr/>
                </a:pPr>
                <a:r>
                  <a:rPr lang="en-US"/>
                  <a:t>E. coli MPN</a:t>
                </a:r>
              </a:p>
            </c:rich>
          </c:tx>
          <c:overlay val="0"/>
        </c:title>
        <c:numFmt formatCode="General" sourceLinked="1"/>
        <c:majorTickMark val="out"/>
        <c:minorTickMark val="none"/>
        <c:tickLblPos val="nextTo"/>
        <c:crossAx val="75073024"/>
        <c:crosses val="autoZero"/>
        <c:crossBetween val="between"/>
      </c:valAx>
    </c:plotArea>
    <c:plotVisOnly val="1"/>
    <c:dispBlanksAs val="gap"/>
    <c:showDLblsOverMax val="0"/>
  </c:chart>
  <c:printSettings>
    <c:headerFooter/>
    <c:pageMargins b="0.75000000000000255" l="0.70000000000000062" r="0.70000000000000062" t="0.75000000000000255" header="0.30000000000000032" footer="0.30000000000000032"/>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36"/>
    </mc:Choice>
    <mc:Fallback>
      <c:style val="36"/>
    </mc:Fallback>
  </mc:AlternateContent>
  <c:chart>
    <c:title>
      <c:tx>
        <c:rich>
          <a:bodyPr/>
          <a:lstStyle/>
          <a:p>
            <a:pPr>
              <a:defRPr/>
            </a:pPr>
            <a:r>
              <a:rPr lang="en-US"/>
              <a:t>E24 - Bear Creek @ Kirtland Road</a:t>
            </a:r>
          </a:p>
        </c:rich>
      </c:tx>
      <c:overlay val="0"/>
    </c:title>
    <c:autoTitleDeleted val="0"/>
    <c:plotArea>
      <c:layout/>
      <c:barChart>
        <c:barDir val="col"/>
        <c:grouping val="clustered"/>
        <c:varyColors val="0"/>
        <c:ser>
          <c:idx val="0"/>
          <c:order val="0"/>
          <c:tx>
            <c:strRef>
              <c:f>'[1]All Current Data - 2025-2026'!$AS$44</c:f>
              <c:strCache>
                <c:ptCount val="1"/>
                <c:pt idx="0">
                  <c:v>E. coli MPN</c:v>
                </c:pt>
              </c:strCache>
            </c:strRef>
          </c:tx>
          <c:invertIfNegative val="0"/>
          <c:cat>
            <c:strRef>
              <c:f>'[1]All Current Data - 2025-2026'!$AN$45:$AN$56</c:f>
              <c:strCache>
                <c:ptCount val="12"/>
                <c:pt idx="0">
                  <c:v>July</c:v>
                </c:pt>
                <c:pt idx="1">
                  <c:v>August</c:v>
                </c:pt>
                <c:pt idx="2">
                  <c:v>September</c:v>
                </c:pt>
                <c:pt idx="3">
                  <c:v>October</c:v>
                </c:pt>
                <c:pt idx="4">
                  <c:v>November</c:v>
                </c:pt>
                <c:pt idx="5">
                  <c:v>December</c:v>
                </c:pt>
                <c:pt idx="6">
                  <c:v>January</c:v>
                </c:pt>
                <c:pt idx="7">
                  <c:v>February</c:v>
                </c:pt>
                <c:pt idx="8">
                  <c:v>March</c:v>
                </c:pt>
                <c:pt idx="9">
                  <c:v>April</c:v>
                </c:pt>
                <c:pt idx="10">
                  <c:v>May</c:v>
                </c:pt>
                <c:pt idx="11">
                  <c:v>June</c:v>
                </c:pt>
              </c:strCache>
            </c:strRef>
          </c:cat>
          <c:val>
            <c:numRef>
              <c:f>'[1]All Current Data - 2025-2026'!$AS$45:$AS$56</c:f>
              <c:numCache>
                <c:formatCode>0.0</c:formatCode>
                <c:ptCount val="12"/>
                <c:pt idx="0">
                  <c:v>137.6</c:v>
                </c:pt>
                <c:pt idx="1">
                  <c:v>260.2</c:v>
                </c:pt>
                <c:pt idx="2">
                  <c:v>920.8</c:v>
                </c:pt>
                <c:pt idx="3">
                  <c:v>117.8</c:v>
                </c:pt>
                <c:pt idx="4">
                  <c:v>135.4</c:v>
                </c:pt>
                <c:pt idx="5" formatCode="General">
                  <c:v>290.89999999999998</c:v>
                </c:pt>
                <c:pt idx="6">
                  <c:v>148.30000000000001</c:v>
                </c:pt>
                <c:pt idx="7">
                  <c:v>307.60000000000002</c:v>
                </c:pt>
                <c:pt idx="8">
                  <c:v>79.8</c:v>
                </c:pt>
                <c:pt idx="9">
                  <c:v>77.099999999999994</c:v>
                </c:pt>
                <c:pt idx="10">
                  <c:v>261.3</c:v>
                </c:pt>
                <c:pt idx="11">
                  <c:v>344.8</c:v>
                </c:pt>
              </c:numCache>
            </c:numRef>
          </c:val>
          <c:extLst>
            <c:ext xmlns:c16="http://schemas.microsoft.com/office/drawing/2014/chart" uri="{C3380CC4-5D6E-409C-BE32-E72D297353CC}">
              <c16:uniqueId val="{00000000-B7F5-49DA-BA73-5DE9B196B821}"/>
            </c:ext>
          </c:extLst>
        </c:ser>
        <c:dLbls>
          <c:showLegendKey val="0"/>
          <c:showVal val="0"/>
          <c:showCatName val="0"/>
          <c:showSerName val="0"/>
          <c:showPercent val="0"/>
          <c:showBubbleSize val="0"/>
        </c:dLbls>
        <c:gapWidth val="150"/>
        <c:axId val="75120000"/>
        <c:axId val="75134080"/>
      </c:barChart>
      <c:catAx>
        <c:axId val="75120000"/>
        <c:scaling>
          <c:orientation val="minMax"/>
        </c:scaling>
        <c:delete val="0"/>
        <c:axPos val="b"/>
        <c:numFmt formatCode="General" sourceLinked="0"/>
        <c:majorTickMark val="out"/>
        <c:minorTickMark val="none"/>
        <c:tickLblPos val="nextTo"/>
        <c:crossAx val="75134080"/>
        <c:crosses val="autoZero"/>
        <c:auto val="1"/>
        <c:lblAlgn val="ctr"/>
        <c:lblOffset val="100"/>
        <c:noMultiLvlLbl val="0"/>
      </c:catAx>
      <c:valAx>
        <c:axId val="75134080"/>
        <c:scaling>
          <c:orientation val="minMax"/>
          <c:max val="2500"/>
        </c:scaling>
        <c:delete val="0"/>
        <c:axPos val="l"/>
        <c:majorGridlines/>
        <c:title>
          <c:tx>
            <c:rich>
              <a:bodyPr rot="-5400000" vert="horz"/>
              <a:lstStyle/>
              <a:p>
                <a:pPr>
                  <a:defRPr/>
                </a:pPr>
                <a:r>
                  <a:rPr lang="en-US"/>
                  <a:t>E. coli MPN</a:t>
                </a:r>
              </a:p>
            </c:rich>
          </c:tx>
          <c:overlay val="0"/>
        </c:title>
        <c:numFmt formatCode="0.0" sourceLinked="1"/>
        <c:majorTickMark val="out"/>
        <c:minorTickMark val="none"/>
        <c:tickLblPos val="nextTo"/>
        <c:crossAx val="75120000"/>
        <c:crosses val="autoZero"/>
        <c:crossBetween val="between"/>
      </c:valAx>
    </c:plotArea>
    <c:plotVisOnly val="1"/>
    <c:dispBlanksAs val="gap"/>
    <c:showDLblsOverMax val="0"/>
  </c:chart>
  <c:printSettings>
    <c:headerFooter/>
    <c:pageMargins b="0.75000000000000255" l="0.70000000000000062" r="0.70000000000000062" t="0.75000000000000255" header="0.30000000000000032" footer="0.30000000000000032"/>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36"/>
    </mc:Choice>
    <mc:Fallback>
      <c:style val="36"/>
    </mc:Fallback>
  </mc:AlternateContent>
  <c:chart>
    <c:title>
      <c:tx>
        <c:rich>
          <a:bodyPr/>
          <a:lstStyle/>
          <a:p>
            <a:pPr>
              <a:defRPr/>
            </a:pPr>
            <a:r>
              <a:rPr lang="en-US"/>
              <a:t>E25 - Bear Creek @ Upton Creekside</a:t>
            </a:r>
          </a:p>
        </c:rich>
      </c:tx>
      <c:overlay val="0"/>
    </c:title>
    <c:autoTitleDeleted val="0"/>
    <c:plotArea>
      <c:layout/>
      <c:barChart>
        <c:barDir val="col"/>
        <c:grouping val="clustered"/>
        <c:varyColors val="0"/>
        <c:ser>
          <c:idx val="0"/>
          <c:order val="0"/>
          <c:tx>
            <c:strRef>
              <c:f>'[1]All Current Data - 2025-2026'!$AS$58:$AS$59</c:f>
              <c:strCache>
                <c:ptCount val="2"/>
                <c:pt idx="0">
                  <c:v>E. coli MPN</c:v>
                </c:pt>
                <c:pt idx="1">
                  <c:v>2419.2</c:v>
                </c:pt>
              </c:strCache>
            </c:strRef>
          </c:tx>
          <c:invertIfNegative val="0"/>
          <c:cat>
            <c:strRef>
              <c:f>'[1]All Current Data - 2025-2026'!$AN$60:$AN$70</c:f>
              <c:strCache>
                <c:ptCount val="11"/>
                <c:pt idx="0">
                  <c:v>August</c:v>
                </c:pt>
                <c:pt idx="1">
                  <c:v>September</c:v>
                </c:pt>
                <c:pt idx="2">
                  <c:v>October</c:v>
                </c:pt>
                <c:pt idx="3">
                  <c:v>November</c:v>
                </c:pt>
                <c:pt idx="4">
                  <c:v>December</c:v>
                </c:pt>
                <c:pt idx="5">
                  <c:v>January</c:v>
                </c:pt>
                <c:pt idx="6">
                  <c:v>February</c:v>
                </c:pt>
                <c:pt idx="7">
                  <c:v>March</c:v>
                </c:pt>
                <c:pt idx="8">
                  <c:v>April</c:v>
                </c:pt>
                <c:pt idx="9">
                  <c:v>May</c:v>
                </c:pt>
                <c:pt idx="10">
                  <c:v>June</c:v>
                </c:pt>
              </c:strCache>
            </c:strRef>
          </c:cat>
          <c:val>
            <c:numRef>
              <c:f>'[1]All Current Data - 2025-2026'!$AS$60:$AS$70</c:f>
              <c:numCache>
                <c:formatCode>0.0</c:formatCode>
                <c:ptCount val="11"/>
                <c:pt idx="0">
                  <c:v>166.9</c:v>
                </c:pt>
                <c:pt idx="1">
                  <c:v>2419.1999999999998</c:v>
                </c:pt>
                <c:pt idx="2">
                  <c:v>140.1</c:v>
                </c:pt>
                <c:pt idx="3">
                  <c:v>31.1</c:v>
                </c:pt>
                <c:pt idx="4" formatCode="General">
                  <c:v>435.2</c:v>
                </c:pt>
                <c:pt idx="5">
                  <c:v>50.4</c:v>
                </c:pt>
                <c:pt idx="6">
                  <c:v>0</c:v>
                </c:pt>
                <c:pt idx="7">
                  <c:v>0</c:v>
                </c:pt>
                <c:pt idx="8">
                  <c:v>579.4</c:v>
                </c:pt>
                <c:pt idx="9">
                  <c:v>117.8</c:v>
                </c:pt>
                <c:pt idx="10">
                  <c:v>228.2</c:v>
                </c:pt>
              </c:numCache>
            </c:numRef>
          </c:val>
          <c:extLst>
            <c:ext xmlns:c16="http://schemas.microsoft.com/office/drawing/2014/chart" uri="{C3380CC4-5D6E-409C-BE32-E72D297353CC}">
              <c16:uniqueId val="{00000000-4072-4AE7-82D0-DE405220839D}"/>
            </c:ext>
          </c:extLst>
        </c:ser>
        <c:dLbls>
          <c:showLegendKey val="0"/>
          <c:showVal val="0"/>
          <c:showCatName val="0"/>
          <c:showSerName val="0"/>
          <c:showPercent val="0"/>
          <c:showBubbleSize val="0"/>
        </c:dLbls>
        <c:gapWidth val="150"/>
        <c:axId val="75120000"/>
        <c:axId val="75134080"/>
      </c:barChart>
      <c:catAx>
        <c:axId val="75120000"/>
        <c:scaling>
          <c:orientation val="minMax"/>
        </c:scaling>
        <c:delete val="0"/>
        <c:axPos val="b"/>
        <c:numFmt formatCode="General" sourceLinked="0"/>
        <c:majorTickMark val="out"/>
        <c:minorTickMark val="none"/>
        <c:tickLblPos val="nextTo"/>
        <c:crossAx val="75134080"/>
        <c:crosses val="autoZero"/>
        <c:auto val="1"/>
        <c:lblAlgn val="ctr"/>
        <c:lblOffset val="100"/>
        <c:noMultiLvlLbl val="0"/>
      </c:catAx>
      <c:valAx>
        <c:axId val="75134080"/>
        <c:scaling>
          <c:orientation val="minMax"/>
          <c:max val="2500"/>
          <c:min val="0"/>
        </c:scaling>
        <c:delete val="0"/>
        <c:axPos val="l"/>
        <c:majorGridlines/>
        <c:title>
          <c:tx>
            <c:rich>
              <a:bodyPr rot="-5400000" vert="horz"/>
              <a:lstStyle/>
              <a:p>
                <a:pPr>
                  <a:defRPr/>
                </a:pPr>
                <a:r>
                  <a:rPr lang="en-US"/>
                  <a:t>E. coli MPN</a:t>
                </a:r>
              </a:p>
            </c:rich>
          </c:tx>
          <c:overlay val="0"/>
        </c:title>
        <c:numFmt formatCode="0.0" sourceLinked="1"/>
        <c:majorTickMark val="out"/>
        <c:minorTickMark val="none"/>
        <c:tickLblPos val="nextTo"/>
        <c:crossAx val="75120000"/>
        <c:crosses val="autoZero"/>
        <c:crossBetween val="between"/>
      </c:valAx>
    </c:plotArea>
    <c:plotVisOnly val="1"/>
    <c:dispBlanksAs val="gap"/>
    <c:showDLblsOverMax val="0"/>
  </c:chart>
  <c:printSettings>
    <c:headerFooter/>
    <c:pageMargins b="0.75000000000000255" l="0.70000000000000062" r="0.70000000000000062" t="0.75000000000000255" header="0.30000000000000032" footer="0.30000000000000032"/>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rot="0" spcFirstLastPara="1" vertOverflow="ellipsis" vert="horz" wrap="square" anchor="ctr" anchorCtr="1"/>
          <a:lstStyle/>
          <a:p>
            <a:pPr>
              <a:defRPr sz="1600" b="1" i="0" u="none" strike="noStrike" kern="1200" baseline="0">
                <a:solidFill>
                  <a:schemeClr val="tx1">
                    <a:lumMod val="65000"/>
                    <a:lumOff val="35000"/>
                  </a:schemeClr>
                </a:solidFill>
                <a:latin typeface="+mn-lt"/>
                <a:ea typeface="+mn-ea"/>
                <a:cs typeface="+mn-cs"/>
              </a:defRPr>
            </a:pPr>
            <a:r>
              <a:rPr lang="en-US"/>
              <a:t>SD19 - Ashland: Nevada St. Bridge</a:t>
            </a:r>
          </a:p>
        </c:rich>
      </c:tx>
      <c:overlay val="0"/>
      <c:spPr>
        <a:noFill/>
        <a:ln>
          <a:noFill/>
        </a:ln>
        <a:effectLst/>
      </c:spPr>
      <c:txPr>
        <a:bodyPr rot="0" spcFirstLastPara="1" vertOverflow="ellipsis" vert="horz" wrap="square" anchor="ctr" anchorCtr="1"/>
        <a:lstStyle/>
        <a:p>
          <a:pPr>
            <a:defRPr sz="1600" b="1" i="0" u="none" strike="noStrike" kern="120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'[2]Stormdrain Data - 2025-2026'!$F$10</c:f>
              <c:strCache>
                <c:ptCount val="1"/>
                <c:pt idx="0">
                  <c:v>E. coli MPN</c:v>
                </c:pt>
              </c:strCache>
            </c:strRef>
          </c:tx>
          <c:spPr>
            <a:gradFill rotWithShape="1">
              <a:gsLst>
                <a:gs pos="0">
                  <a:schemeClr val="accent2">
                    <a:shade val="51000"/>
                    <a:satMod val="130000"/>
                  </a:schemeClr>
                </a:gs>
                <a:gs pos="80000">
                  <a:schemeClr val="accent2">
                    <a:shade val="93000"/>
                    <a:satMod val="130000"/>
                  </a:schemeClr>
                </a:gs>
                <a:gs pos="100000">
                  <a:schemeClr val="accent2">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cat>
            <c:strRef>
              <c:f>'[2]Stormdrain Data - 2025-2026'!$B$11:$B$13</c:f>
              <c:strCache>
                <c:ptCount val="3"/>
                <c:pt idx="0">
                  <c:v>First Flush</c:v>
                </c:pt>
                <c:pt idx="1">
                  <c:v>Wet Weather</c:v>
                </c:pt>
                <c:pt idx="2">
                  <c:v>Dry Weather</c:v>
                </c:pt>
              </c:strCache>
            </c:strRef>
          </c:cat>
          <c:val>
            <c:numRef>
              <c:f>'[2]Stormdrain Data - 2025-2026'!$F$11:$F$13</c:f>
              <c:numCache>
                <c:formatCode>0.0</c:formatCode>
                <c:ptCount val="3"/>
                <c:pt idx="0">
                  <c:v>0</c:v>
                </c:pt>
                <c:pt idx="1">
                  <c:v>0</c:v>
                </c:pt>
                <c:pt idx="2" formatCode="General">
                  <c:v>75.400000000000006</c:v>
                </c:pt>
              </c:numCache>
            </c:numRef>
          </c:val>
          <c:extLst>
            <c:ext xmlns:c16="http://schemas.microsoft.com/office/drawing/2014/chart" uri="{C3380CC4-5D6E-409C-BE32-E72D297353CC}">
              <c16:uniqueId val="{00000000-86B8-4D4F-A8DC-ECF256DB727D}"/>
            </c:ext>
          </c:extLst>
        </c:ser>
        <c:dLbls>
          <c:showLegendKey val="0"/>
          <c:showVal val="0"/>
          <c:showCatName val="0"/>
          <c:showSerName val="0"/>
          <c:showPercent val="0"/>
          <c:showBubbleSize val="0"/>
        </c:dLbls>
        <c:gapWidth val="100"/>
        <c:overlap val="-24"/>
        <c:axId val="457400975"/>
        <c:axId val="457388975"/>
      </c:barChart>
      <c:catAx>
        <c:axId val="457400975"/>
        <c:scaling>
          <c:orientation val="minMax"/>
        </c:scaling>
        <c:delete val="0"/>
        <c:axPos val="b"/>
        <c:title>
          <c:tx>
            <c:rich>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r>
                  <a:rPr lang="en-US"/>
                  <a:t>Sample Type</a:t>
                </a:r>
              </a:p>
            </c:rich>
          </c:tx>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12700"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57388975"/>
        <c:crosses val="autoZero"/>
        <c:auto val="1"/>
        <c:lblAlgn val="ctr"/>
        <c:lblOffset val="100"/>
        <c:noMultiLvlLbl val="0"/>
      </c:catAx>
      <c:valAx>
        <c:axId val="457388975"/>
        <c:scaling>
          <c:orientation val="minMax"/>
          <c:max val="250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r>
                  <a:rPr lang="en-US"/>
                  <a:t>E. coli MPN</a:t>
                </a:r>
              </a:p>
            </c:rich>
          </c:tx>
          <c:overlay val="0"/>
          <c:spPr>
            <a:noFill/>
            <a:ln>
              <a:noFill/>
            </a:ln>
            <a:effectLst/>
          </c:spPr>
          <c:txPr>
            <a:bodyPr rot="-54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title>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57400975"/>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rot="0" spcFirstLastPara="1" vertOverflow="ellipsis" vert="horz" wrap="square" anchor="ctr" anchorCtr="1"/>
          <a:lstStyle/>
          <a:p>
            <a:pPr>
              <a:defRPr sz="1600" b="1" i="0" u="none" strike="noStrike" kern="1200" baseline="0">
                <a:solidFill>
                  <a:schemeClr val="tx1">
                    <a:lumMod val="65000"/>
                    <a:lumOff val="35000"/>
                  </a:schemeClr>
                </a:solidFill>
                <a:latin typeface="+mn-lt"/>
                <a:ea typeface="+mn-ea"/>
                <a:cs typeface="+mn-cs"/>
              </a:defRPr>
            </a:pPr>
            <a:r>
              <a:rPr lang="en-US"/>
              <a:t>SD4 - Talent: Talent Ave. @ Wagner Creek</a:t>
            </a:r>
          </a:p>
        </c:rich>
      </c:tx>
      <c:overlay val="0"/>
      <c:spPr>
        <a:noFill/>
        <a:ln>
          <a:noFill/>
        </a:ln>
        <a:effectLst/>
      </c:spPr>
      <c:txPr>
        <a:bodyPr rot="0" spcFirstLastPara="1" vertOverflow="ellipsis" vert="horz" wrap="square" anchor="ctr" anchorCtr="1"/>
        <a:lstStyle/>
        <a:p>
          <a:pPr>
            <a:defRPr sz="1600" b="1" i="0" u="none" strike="noStrike" kern="120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'[2]Stormdrain Data - 2025-2026'!$F$14</c:f>
              <c:strCache>
                <c:ptCount val="1"/>
                <c:pt idx="0">
                  <c:v>E. coli MPN</c:v>
                </c:pt>
              </c:strCache>
            </c:strRef>
          </c:tx>
          <c:spPr>
            <a:gradFill rotWithShape="1">
              <a:gsLst>
                <a:gs pos="0">
                  <a:schemeClr val="accent2">
                    <a:shade val="51000"/>
                    <a:satMod val="130000"/>
                  </a:schemeClr>
                </a:gs>
                <a:gs pos="80000">
                  <a:schemeClr val="accent2">
                    <a:shade val="93000"/>
                    <a:satMod val="130000"/>
                  </a:schemeClr>
                </a:gs>
                <a:gs pos="100000">
                  <a:schemeClr val="accent2">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cat>
            <c:strRef>
              <c:f>'[2]Stormdrain Data - 2025-2026'!$B$15:$B$17</c:f>
              <c:strCache>
                <c:ptCount val="3"/>
                <c:pt idx="0">
                  <c:v>First Flush</c:v>
                </c:pt>
                <c:pt idx="1">
                  <c:v>Wet Weather</c:v>
                </c:pt>
                <c:pt idx="2">
                  <c:v>Dry Weather</c:v>
                </c:pt>
              </c:strCache>
            </c:strRef>
          </c:cat>
          <c:val>
            <c:numRef>
              <c:f>'[2]Stormdrain Data - 2025-2026'!$F$15:$F$17</c:f>
              <c:numCache>
                <c:formatCode>0.0</c:formatCode>
                <c:ptCount val="3"/>
                <c:pt idx="0">
                  <c:v>0</c:v>
                </c:pt>
                <c:pt idx="1">
                  <c:v>0</c:v>
                </c:pt>
                <c:pt idx="2" formatCode="General">
                  <c:v>1299.7</c:v>
                </c:pt>
              </c:numCache>
            </c:numRef>
          </c:val>
          <c:extLst>
            <c:ext xmlns:c16="http://schemas.microsoft.com/office/drawing/2014/chart" uri="{C3380CC4-5D6E-409C-BE32-E72D297353CC}">
              <c16:uniqueId val="{00000000-9E71-4DE0-85A3-8F8626F741EE}"/>
            </c:ext>
          </c:extLst>
        </c:ser>
        <c:dLbls>
          <c:showLegendKey val="0"/>
          <c:showVal val="0"/>
          <c:showCatName val="0"/>
          <c:showSerName val="0"/>
          <c:showPercent val="0"/>
          <c:showBubbleSize val="0"/>
        </c:dLbls>
        <c:gapWidth val="100"/>
        <c:overlap val="-24"/>
        <c:axId val="336689535"/>
        <c:axId val="336690975"/>
      </c:barChart>
      <c:catAx>
        <c:axId val="336689535"/>
        <c:scaling>
          <c:orientation val="minMax"/>
        </c:scaling>
        <c:delete val="0"/>
        <c:axPos val="b"/>
        <c:title>
          <c:tx>
            <c:rich>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r>
                  <a:rPr lang="en-US"/>
                  <a:t>Sample Type</a:t>
                </a:r>
              </a:p>
            </c:rich>
          </c:tx>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12700"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36690975"/>
        <c:crosses val="autoZero"/>
        <c:auto val="1"/>
        <c:lblAlgn val="ctr"/>
        <c:lblOffset val="100"/>
        <c:noMultiLvlLbl val="0"/>
      </c:catAx>
      <c:valAx>
        <c:axId val="336690975"/>
        <c:scaling>
          <c:orientation val="minMax"/>
          <c:max val="250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r>
                  <a:rPr lang="en-US"/>
                  <a:t>E. coli MPN</a:t>
                </a:r>
              </a:p>
            </c:rich>
          </c:tx>
          <c:overlay val="0"/>
          <c:spPr>
            <a:noFill/>
            <a:ln>
              <a:noFill/>
            </a:ln>
            <a:effectLst/>
          </c:spPr>
          <c:txPr>
            <a:bodyPr rot="-54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title>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36689535"/>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rot="0" spcFirstLastPara="1" vertOverflow="ellipsis" vert="horz" wrap="square" anchor="ctr" anchorCtr="1"/>
          <a:lstStyle/>
          <a:p>
            <a:pPr>
              <a:defRPr sz="1600" b="1" i="0" u="none" strike="noStrike" kern="1200" baseline="0">
                <a:solidFill>
                  <a:schemeClr val="tx1">
                    <a:lumMod val="65000"/>
                    <a:lumOff val="35000"/>
                  </a:schemeClr>
                </a:solidFill>
                <a:latin typeface="+mn-lt"/>
                <a:ea typeface="+mn-ea"/>
                <a:cs typeface="+mn-cs"/>
              </a:defRPr>
            </a:pPr>
            <a:r>
              <a:rPr lang="en-US"/>
              <a:t>SD6 - Phoenix: Hwy. 99 @ Oak St.</a:t>
            </a:r>
          </a:p>
        </c:rich>
      </c:tx>
      <c:overlay val="0"/>
      <c:spPr>
        <a:noFill/>
        <a:ln>
          <a:noFill/>
        </a:ln>
        <a:effectLst/>
      </c:spPr>
      <c:txPr>
        <a:bodyPr rot="0" spcFirstLastPara="1" vertOverflow="ellipsis" vert="horz" wrap="square" anchor="ctr" anchorCtr="1"/>
        <a:lstStyle/>
        <a:p>
          <a:pPr>
            <a:defRPr sz="1600" b="1" i="0" u="none" strike="noStrike" kern="120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'[2]Stormdrain Data - 2025-2026'!$F$22</c:f>
              <c:strCache>
                <c:ptCount val="1"/>
                <c:pt idx="0">
                  <c:v>E. coli MPN</c:v>
                </c:pt>
              </c:strCache>
            </c:strRef>
          </c:tx>
          <c:spPr>
            <a:gradFill rotWithShape="1">
              <a:gsLst>
                <a:gs pos="0">
                  <a:schemeClr val="accent2">
                    <a:shade val="51000"/>
                    <a:satMod val="130000"/>
                  </a:schemeClr>
                </a:gs>
                <a:gs pos="80000">
                  <a:schemeClr val="accent2">
                    <a:shade val="93000"/>
                    <a:satMod val="130000"/>
                  </a:schemeClr>
                </a:gs>
                <a:gs pos="100000">
                  <a:schemeClr val="accent2">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cat>
            <c:strRef>
              <c:f>'[2]Stormdrain Data - 2025-2026'!$B$23:$B$25</c:f>
              <c:strCache>
                <c:ptCount val="3"/>
                <c:pt idx="0">
                  <c:v>First Flush</c:v>
                </c:pt>
                <c:pt idx="1">
                  <c:v>Wet Weather</c:v>
                </c:pt>
                <c:pt idx="2">
                  <c:v>Dry Weather</c:v>
                </c:pt>
              </c:strCache>
            </c:strRef>
          </c:cat>
          <c:val>
            <c:numRef>
              <c:f>'[2]Stormdrain Data - 2025-2026'!$F$23:$F$25</c:f>
              <c:numCache>
                <c:formatCode>General</c:formatCode>
                <c:ptCount val="3"/>
                <c:pt idx="0">
                  <c:v>217.8</c:v>
                </c:pt>
                <c:pt idx="1">
                  <c:v>6.3</c:v>
                </c:pt>
                <c:pt idx="2">
                  <c:v>160.69999999999999</c:v>
                </c:pt>
              </c:numCache>
            </c:numRef>
          </c:val>
          <c:extLst>
            <c:ext xmlns:c16="http://schemas.microsoft.com/office/drawing/2014/chart" uri="{C3380CC4-5D6E-409C-BE32-E72D297353CC}">
              <c16:uniqueId val="{00000000-6023-4202-866C-5F248130E2CA}"/>
            </c:ext>
          </c:extLst>
        </c:ser>
        <c:dLbls>
          <c:showLegendKey val="0"/>
          <c:showVal val="0"/>
          <c:showCatName val="0"/>
          <c:showSerName val="0"/>
          <c:showPercent val="0"/>
          <c:showBubbleSize val="0"/>
        </c:dLbls>
        <c:gapWidth val="100"/>
        <c:overlap val="-24"/>
        <c:axId val="613279919"/>
        <c:axId val="613286639"/>
      </c:barChart>
      <c:catAx>
        <c:axId val="613279919"/>
        <c:scaling>
          <c:orientation val="minMax"/>
        </c:scaling>
        <c:delete val="0"/>
        <c:axPos val="b"/>
        <c:title>
          <c:tx>
            <c:rich>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r>
                  <a:rPr lang="en-US"/>
                  <a:t>Sample Type</a:t>
                </a:r>
              </a:p>
            </c:rich>
          </c:tx>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12700"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13286639"/>
        <c:crosses val="autoZero"/>
        <c:auto val="1"/>
        <c:lblAlgn val="ctr"/>
        <c:lblOffset val="100"/>
        <c:noMultiLvlLbl val="0"/>
      </c:catAx>
      <c:valAx>
        <c:axId val="613286639"/>
        <c:scaling>
          <c:orientation val="minMax"/>
          <c:max val="250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r>
                  <a:rPr lang="en-US"/>
                  <a:t>E. coli MPN</a:t>
                </a:r>
              </a:p>
            </c:rich>
          </c:tx>
          <c:overlay val="0"/>
          <c:spPr>
            <a:noFill/>
            <a:ln>
              <a:noFill/>
            </a:ln>
            <a:effectLst/>
          </c:spPr>
          <c:txPr>
            <a:bodyPr rot="-54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13279919"/>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rot="0" spcFirstLastPara="1" vertOverflow="ellipsis" vert="horz" wrap="square" anchor="ctr" anchorCtr="1"/>
          <a:lstStyle/>
          <a:p>
            <a:pPr>
              <a:defRPr sz="1600" b="1" i="0" u="none" strike="noStrike" kern="1200" baseline="0">
                <a:solidFill>
                  <a:schemeClr val="tx1">
                    <a:lumMod val="65000"/>
                    <a:lumOff val="35000"/>
                  </a:schemeClr>
                </a:solidFill>
                <a:latin typeface="+mn-lt"/>
                <a:ea typeface="+mn-ea"/>
                <a:cs typeface="+mn-cs"/>
              </a:defRPr>
            </a:pPr>
            <a:r>
              <a:rPr lang="en-US"/>
              <a:t>SD12 - Jacksonville: 4th and Pine </a:t>
            </a:r>
          </a:p>
          <a:p>
            <a:pPr>
              <a:defRPr/>
            </a:pPr>
            <a:r>
              <a:rPr lang="en-US"/>
              <a:t>(Doc Griffin Park)</a:t>
            </a:r>
          </a:p>
        </c:rich>
      </c:tx>
      <c:overlay val="0"/>
      <c:spPr>
        <a:noFill/>
        <a:ln>
          <a:noFill/>
        </a:ln>
        <a:effectLst/>
      </c:spPr>
      <c:txPr>
        <a:bodyPr rot="0" spcFirstLastPara="1" vertOverflow="ellipsis" vert="horz" wrap="square" anchor="ctr" anchorCtr="1"/>
        <a:lstStyle/>
        <a:p>
          <a:pPr>
            <a:defRPr sz="1600" b="1" i="0" u="none" strike="noStrike" kern="120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'[2]Stormdrain Data - 2025-2026'!$S$14</c:f>
              <c:strCache>
                <c:ptCount val="1"/>
                <c:pt idx="0">
                  <c:v>E. coli MPN</c:v>
                </c:pt>
              </c:strCache>
            </c:strRef>
          </c:tx>
          <c:spPr>
            <a:gradFill rotWithShape="1">
              <a:gsLst>
                <a:gs pos="0">
                  <a:schemeClr val="accent2">
                    <a:shade val="51000"/>
                    <a:satMod val="130000"/>
                  </a:schemeClr>
                </a:gs>
                <a:gs pos="80000">
                  <a:schemeClr val="accent2">
                    <a:shade val="93000"/>
                    <a:satMod val="130000"/>
                  </a:schemeClr>
                </a:gs>
                <a:gs pos="100000">
                  <a:schemeClr val="accent2">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cat>
            <c:strRef>
              <c:f>'[2]Stormdrain Data - 2025-2026'!$O$15:$O$17</c:f>
              <c:strCache>
                <c:ptCount val="3"/>
                <c:pt idx="0">
                  <c:v>First Flush</c:v>
                </c:pt>
                <c:pt idx="1">
                  <c:v>Wet Weather</c:v>
                </c:pt>
                <c:pt idx="2">
                  <c:v>Dry Weather</c:v>
                </c:pt>
              </c:strCache>
            </c:strRef>
          </c:cat>
          <c:val>
            <c:numRef>
              <c:f>'[2]Stormdrain Data - 2025-2026'!$S$15:$S$17</c:f>
              <c:numCache>
                <c:formatCode>General</c:formatCode>
                <c:ptCount val="3"/>
                <c:pt idx="0">
                  <c:v>2419.1999999999998</c:v>
                </c:pt>
                <c:pt idx="1">
                  <c:v>133.4</c:v>
                </c:pt>
                <c:pt idx="2" formatCode="0.0">
                  <c:v>0</c:v>
                </c:pt>
              </c:numCache>
            </c:numRef>
          </c:val>
          <c:extLst>
            <c:ext xmlns:c16="http://schemas.microsoft.com/office/drawing/2014/chart" uri="{C3380CC4-5D6E-409C-BE32-E72D297353CC}">
              <c16:uniqueId val="{00000000-CA3E-470B-8C99-7E276B5759D3}"/>
            </c:ext>
          </c:extLst>
        </c:ser>
        <c:dLbls>
          <c:showLegendKey val="0"/>
          <c:showVal val="0"/>
          <c:showCatName val="0"/>
          <c:showSerName val="0"/>
          <c:showPercent val="0"/>
          <c:showBubbleSize val="0"/>
        </c:dLbls>
        <c:gapWidth val="100"/>
        <c:overlap val="-24"/>
        <c:axId val="613313039"/>
        <c:axId val="613304399"/>
      </c:barChart>
      <c:catAx>
        <c:axId val="613313039"/>
        <c:scaling>
          <c:orientation val="minMax"/>
        </c:scaling>
        <c:delete val="0"/>
        <c:axPos val="b"/>
        <c:title>
          <c:tx>
            <c:rich>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r>
                  <a:rPr lang="en-US"/>
                  <a:t>Sample Type</a:t>
                </a:r>
              </a:p>
            </c:rich>
          </c:tx>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12700"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13304399"/>
        <c:crosses val="autoZero"/>
        <c:auto val="1"/>
        <c:lblAlgn val="ctr"/>
        <c:lblOffset val="100"/>
        <c:noMultiLvlLbl val="0"/>
      </c:catAx>
      <c:valAx>
        <c:axId val="613304399"/>
        <c:scaling>
          <c:orientation val="minMax"/>
          <c:max val="2500"/>
          <c:min val="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r>
                  <a:rPr lang="en-US"/>
                  <a:t>E. coli MPN</a:t>
                </a:r>
              </a:p>
            </c:rich>
          </c:tx>
          <c:overlay val="0"/>
          <c:spPr>
            <a:noFill/>
            <a:ln>
              <a:noFill/>
            </a:ln>
            <a:effectLst/>
          </c:spPr>
          <c:txPr>
            <a:bodyPr rot="-54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13313039"/>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rot="0" spcFirstLastPara="1" vertOverflow="ellipsis" vert="horz" wrap="square" anchor="ctr" anchorCtr="1"/>
          <a:lstStyle/>
          <a:p>
            <a:pPr>
              <a:defRPr sz="1600" b="1" i="0" u="none" strike="noStrike" kern="1200" baseline="0">
                <a:solidFill>
                  <a:schemeClr val="tx1">
                    <a:lumMod val="65000"/>
                    <a:lumOff val="35000"/>
                  </a:schemeClr>
                </a:solidFill>
                <a:latin typeface="+mn-lt"/>
                <a:ea typeface="+mn-ea"/>
                <a:cs typeface="+mn-cs"/>
              </a:defRPr>
            </a:pPr>
            <a:r>
              <a:rPr lang="en-US"/>
              <a:t>SD13 - Jacksonville: Inlet to Jackson Creek (Pioneer Village)</a:t>
            </a:r>
          </a:p>
        </c:rich>
      </c:tx>
      <c:overlay val="0"/>
      <c:spPr>
        <a:noFill/>
        <a:ln>
          <a:noFill/>
        </a:ln>
        <a:effectLst/>
      </c:spPr>
      <c:txPr>
        <a:bodyPr rot="0" spcFirstLastPara="1" vertOverflow="ellipsis" vert="horz" wrap="square" anchor="ctr" anchorCtr="1"/>
        <a:lstStyle/>
        <a:p>
          <a:pPr>
            <a:defRPr sz="1600" b="1" i="0" u="none" strike="noStrike" kern="120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'[2]Stormdrain Data - 2025-2026'!$S$18</c:f>
              <c:strCache>
                <c:ptCount val="1"/>
                <c:pt idx="0">
                  <c:v>E. coli MPN</c:v>
                </c:pt>
              </c:strCache>
            </c:strRef>
          </c:tx>
          <c:spPr>
            <a:gradFill rotWithShape="1">
              <a:gsLst>
                <a:gs pos="0">
                  <a:schemeClr val="accent2">
                    <a:shade val="51000"/>
                    <a:satMod val="130000"/>
                  </a:schemeClr>
                </a:gs>
                <a:gs pos="80000">
                  <a:schemeClr val="accent2">
                    <a:shade val="93000"/>
                    <a:satMod val="130000"/>
                  </a:schemeClr>
                </a:gs>
                <a:gs pos="100000">
                  <a:schemeClr val="accent2">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cat>
            <c:strRef>
              <c:f>'[2]Stormdrain Data - 2025-2026'!$O$19:$O$21</c:f>
              <c:strCache>
                <c:ptCount val="3"/>
                <c:pt idx="0">
                  <c:v>First Flush</c:v>
                </c:pt>
                <c:pt idx="1">
                  <c:v>Wet Weather</c:v>
                </c:pt>
                <c:pt idx="2">
                  <c:v>Dry Weather</c:v>
                </c:pt>
              </c:strCache>
            </c:strRef>
          </c:cat>
          <c:val>
            <c:numRef>
              <c:f>'[2]Stormdrain Data - 2025-2026'!$S$19:$S$21</c:f>
              <c:numCache>
                <c:formatCode>General</c:formatCode>
                <c:ptCount val="3"/>
                <c:pt idx="0" formatCode="0.0">
                  <c:v>1732.9</c:v>
                </c:pt>
                <c:pt idx="1">
                  <c:v>275.5</c:v>
                </c:pt>
                <c:pt idx="2">
                  <c:v>298.7</c:v>
                </c:pt>
              </c:numCache>
            </c:numRef>
          </c:val>
          <c:extLst>
            <c:ext xmlns:c16="http://schemas.microsoft.com/office/drawing/2014/chart" uri="{C3380CC4-5D6E-409C-BE32-E72D297353CC}">
              <c16:uniqueId val="{00000000-5566-46EE-A3B7-690A29C7210D}"/>
            </c:ext>
          </c:extLst>
        </c:ser>
        <c:dLbls>
          <c:showLegendKey val="0"/>
          <c:showVal val="0"/>
          <c:showCatName val="0"/>
          <c:showSerName val="0"/>
          <c:showPercent val="0"/>
          <c:showBubbleSize val="0"/>
        </c:dLbls>
        <c:gapWidth val="100"/>
        <c:overlap val="-24"/>
        <c:axId val="613323599"/>
        <c:axId val="613324079"/>
      </c:barChart>
      <c:catAx>
        <c:axId val="613323599"/>
        <c:scaling>
          <c:orientation val="minMax"/>
        </c:scaling>
        <c:delete val="0"/>
        <c:axPos val="b"/>
        <c:title>
          <c:tx>
            <c:rich>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r>
                  <a:rPr lang="en-US"/>
                  <a:t>Sample Type</a:t>
                </a:r>
              </a:p>
            </c:rich>
          </c:tx>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12700"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13324079"/>
        <c:crosses val="autoZero"/>
        <c:auto val="1"/>
        <c:lblAlgn val="ctr"/>
        <c:lblOffset val="100"/>
        <c:noMultiLvlLbl val="0"/>
      </c:catAx>
      <c:valAx>
        <c:axId val="613324079"/>
        <c:scaling>
          <c:orientation val="minMax"/>
          <c:max val="250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r>
                  <a:rPr lang="en-US"/>
                  <a:t>E. coli MPN</a:t>
                </a:r>
              </a:p>
            </c:rich>
          </c:tx>
          <c:overlay val="0"/>
          <c:spPr>
            <a:noFill/>
            <a:ln>
              <a:noFill/>
            </a:ln>
            <a:effectLst/>
          </c:spPr>
          <c:txPr>
            <a:bodyPr rot="-54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title>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13323599"/>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rot="0" spcFirstLastPara="1" vertOverflow="ellipsis" vert="horz" wrap="square" anchor="ctr" anchorCtr="1"/>
          <a:lstStyle/>
          <a:p>
            <a:pPr>
              <a:defRPr sz="1600" b="1" i="0" u="none" strike="noStrike" kern="1200" baseline="0">
                <a:solidFill>
                  <a:schemeClr val="tx1">
                    <a:lumMod val="65000"/>
                    <a:lumOff val="35000"/>
                  </a:schemeClr>
                </a:solidFill>
                <a:latin typeface="+mn-lt"/>
                <a:ea typeface="+mn-ea"/>
                <a:cs typeface="+mn-cs"/>
              </a:defRPr>
            </a:pPr>
            <a:r>
              <a:rPr lang="en-US"/>
              <a:t>SD15 - Central Point: Mingus Creek @ Rose Valley Ct.</a:t>
            </a:r>
          </a:p>
        </c:rich>
      </c:tx>
      <c:overlay val="0"/>
      <c:spPr>
        <a:noFill/>
        <a:ln>
          <a:noFill/>
        </a:ln>
        <a:effectLst/>
      </c:spPr>
      <c:txPr>
        <a:bodyPr rot="0" spcFirstLastPara="1" vertOverflow="ellipsis" vert="horz" wrap="square" anchor="ctr" anchorCtr="1"/>
        <a:lstStyle/>
        <a:p>
          <a:pPr>
            <a:defRPr sz="1600" b="1" i="0" u="none" strike="noStrike" kern="120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'[2]Stormdrain Data - 2025-2026'!$S$26</c:f>
              <c:strCache>
                <c:ptCount val="1"/>
                <c:pt idx="0">
                  <c:v>E. coli MPN</c:v>
                </c:pt>
              </c:strCache>
            </c:strRef>
          </c:tx>
          <c:spPr>
            <a:gradFill rotWithShape="1">
              <a:gsLst>
                <a:gs pos="0">
                  <a:schemeClr val="accent2">
                    <a:shade val="51000"/>
                    <a:satMod val="130000"/>
                  </a:schemeClr>
                </a:gs>
                <a:gs pos="80000">
                  <a:schemeClr val="accent2">
                    <a:shade val="93000"/>
                    <a:satMod val="130000"/>
                  </a:schemeClr>
                </a:gs>
                <a:gs pos="100000">
                  <a:schemeClr val="accent2">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cat>
            <c:strRef>
              <c:f>'[2]Stormdrain Data - 2025-2026'!$O$27:$O$29</c:f>
              <c:strCache>
                <c:ptCount val="3"/>
                <c:pt idx="0">
                  <c:v>First Flush</c:v>
                </c:pt>
                <c:pt idx="1">
                  <c:v>Wet Weather</c:v>
                </c:pt>
                <c:pt idx="2">
                  <c:v>Dry Weather</c:v>
                </c:pt>
              </c:strCache>
            </c:strRef>
          </c:cat>
          <c:val>
            <c:numRef>
              <c:f>'[2]Stormdrain Data - 2025-2026'!$S$27:$S$29</c:f>
              <c:numCache>
                <c:formatCode>General</c:formatCode>
                <c:ptCount val="3"/>
                <c:pt idx="0">
                  <c:v>121.1</c:v>
                </c:pt>
                <c:pt idx="1">
                  <c:v>71.7</c:v>
                </c:pt>
                <c:pt idx="2" formatCode="0.0">
                  <c:v>143.9</c:v>
                </c:pt>
              </c:numCache>
            </c:numRef>
          </c:val>
          <c:extLst>
            <c:ext xmlns:c16="http://schemas.microsoft.com/office/drawing/2014/chart" uri="{C3380CC4-5D6E-409C-BE32-E72D297353CC}">
              <c16:uniqueId val="{00000000-1EE0-4115-8D1D-E52DBE410877}"/>
            </c:ext>
          </c:extLst>
        </c:ser>
        <c:dLbls>
          <c:showLegendKey val="0"/>
          <c:showVal val="0"/>
          <c:showCatName val="0"/>
          <c:showSerName val="0"/>
          <c:showPercent val="0"/>
          <c:showBubbleSize val="0"/>
        </c:dLbls>
        <c:gapWidth val="100"/>
        <c:overlap val="-24"/>
        <c:axId val="613315919"/>
        <c:axId val="613316399"/>
      </c:barChart>
      <c:catAx>
        <c:axId val="613315919"/>
        <c:scaling>
          <c:orientation val="minMax"/>
        </c:scaling>
        <c:delete val="0"/>
        <c:axPos val="b"/>
        <c:title>
          <c:tx>
            <c:rich>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r>
                  <a:rPr lang="en-US"/>
                  <a:t>Sample Type</a:t>
                </a:r>
              </a:p>
            </c:rich>
          </c:tx>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12700"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13316399"/>
        <c:crosses val="autoZero"/>
        <c:auto val="1"/>
        <c:lblAlgn val="ctr"/>
        <c:lblOffset val="100"/>
        <c:noMultiLvlLbl val="0"/>
      </c:catAx>
      <c:valAx>
        <c:axId val="613316399"/>
        <c:scaling>
          <c:orientation val="minMax"/>
          <c:max val="250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r>
                  <a:rPr lang="en-US"/>
                  <a:t>E. coli MPN</a:t>
                </a:r>
              </a:p>
            </c:rich>
          </c:tx>
          <c:overlay val="0"/>
          <c:spPr>
            <a:noFill/>
            <a:ln>
              <a:noFill/>
            </a:ln>
            <a:effectLst/>
          </c:spPr>
          <c:txPr>
            <a:bodyPr rot="-54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13315919"/>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withinLinear" id="15">
  <a:schemeClr val="accent2"/>
</cs:colorStyle>
</file>

<file path=xl/charts/colors2.xml><?xml version="1.0" encoding="utf-8"?>
<cs:colorStyle xmlns:cs="http://schemas.microsoft.com/office/drawing/2012/chartStyle" xmlns:a="http://schemas.openxmlformats.org/drawingml/2006/main" meth="withinLinear" id="15">
  <a:schemeClr val="accent2"/>
</cs:colorStyle>
</file>

<file path=xl/charts/colors3.xml><?xml version="1.0" encoding="utf-8"?>
<cs:colorStyle xmlns:cs="http://schemas.microsoft.com/office/drawing/2012/chartStyle" xmlns:a="http://schemas.openxmlformats.org/drawingml/2006/main" meth="withinLinear" id="15">
  <a:schemeClr val="accent2"/>
</cs:colorStyle>
</file>

<file path=xl/charts/colors4.xml><?xml version="1.0" encoding="utf-8"?>
<cs:colorStyle xmlns:cs="http://schemas.microsoft.com/office/drawing/2012/chartStyle" xmlns:a="http://schemas.openxmlformats.org/drawingml/2006/main" meth="withinLinear" id="15">
  <a:schemeClr val="accent2"/>
</cs:colorStyle>
</file>

<file path=xl/charts/colors5.xml><?xml version="1.0" encoding="utf-8"?>
<cs:colorStyle xmlns:cs="http://schemas.microsoft.com/office/drawing/2012/chartStyle" xmlns:a="http://schemas.openxmlformats.org/drawingml/2006/main" meth="withinLinear" id="15">
  <a:schemeClr val="accent2"/>
</cs:colorStyle>
</file>

<file path=xl/charts/colors6.xml><?xml version="1.0" encoding="utf-8"?>
<cs:colorStyle xmlns:cs="http://schemas.microsoft.com/office/drawing/2012/chartStyle" xmlns:a="http://schemas.openxmlformats.org/drawingml/2006/main" meth="withinLinear" id="15">
  <a:schemeClr val="accent2"/>
</cs:colorStyle>
</file>

<file path=xl/charts/style1.xml><?xml version="1.0" encoding="utf-8"?>
<cs:chartStyle xmlns:cs="http://schemas.microsoft.com/office/drawing/2012/chartStyle" xmlns:a="http://schemas.openxmlformats.org/drawingml/2006/main" id="340">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lt1"/>
    </cs:fontRef>
  </cs:dataPoint>
  <cs:dataPoint3D>
    <cs:lnRef idx="0"/>
    <cs:fillRef idx="3">
      <cs:styleClr val="auto"/>
    </cs:fillRef>
    <cs:effectRef idx="3"/>
    <cs:fontRef idx="minor">
      <a:schemeClr val="lt1"/>
    </cs:fontRef>
  </cs:dataPoint3D>
  <cs:dataPointLine>
    <cs:lnRef idx="0">
      <cs:styleClr val="auto"/>
    </cs:lnRef>
    <cs:fillRef idx="3"/>
    <cs:effectRef idx="3"/>
    <cs:fontRef idx="minor">
      <a:schemeClr val="lt1"/>
    </cs:fontRef>
    <cs:spPr>
      <a:ln w="34925" cap="rnd">
        <a:solidFill>
          <a:schemeClr val="phClr"/>
        </a:solidFill>
        <a:round/>
      </a:ln>
    </cs:spPr>
  </cs:dataPointLine>
  <cs:dataPointMarker>
    <cs:lnRef idx="0">
      <cs:styleClr val="auto"/>
    </cs:lnRef>
    <cs:fillRef idx="3">
      <cs:styleClr val="auto"/>
    </cs:fillRef>
    <cs:effectRef idx="3"/>
    <cs:fontRef idx="minor">
      <a:schemeClr val="lt1"/>
    </cs:fontRef>
    <cs:spPr>
      <a:ln w="9525">
        <a:solidFill>
          <a:schemeClr val="phClr"/>
        </a:solidFill>
        <a:round/>
      </a:ln>
    </cs:spPr>
  </cs:dataPointMarker>
  <cs:dataPointMarkerLayout symbol="circle" size="6"/>
  <cs:dataPointWireframe>
    <cs:lnRef idx="0">
      <cs:styleClr val="auto"/>
    </cs:lnRef>
    <cs:fillRef idx="3"/>
    <cs:effectRef idx="3"/>
    <cs:fontRef idx="minor">
      <a:schemeClr val="lt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2.xml><?xml version="1.0" encoding="utf-8"?>
<cs:chartStyle xmlns:cs="http://schemas.microsoft.com/office/drawing/2012/chartStyle" xmlns:a="http://schemas.openxmlformats.org/drawingml/2006/main" id="340">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lt1"/>
    </cs:fontRef>
  </cs:dataPoint>
  <cs:dataPoint3D>
    <cs:lnRef idx="0"/>
    <cs:fillRef idx="3">
      <cs:styleClr val="auto"/>
    </cs:fillRef>
    <cs:effectRef idx="3"/>
    <cs:fontRef idx="minor">
      <a:schemeClr val="lt1"/>
    </cs:fontRef>
  </cs:dataPoint3D>
  <cs:dataPointLine>
    <cs:lnRef idx="0">
      <cs:styleClr val="auto"/>
    </cs:lnRef>
    <cs:fillRef idx="3"/>
    <cs:effectRef idx="3"/>
    <cs:fontRef idx="minor">
      <a:schemeClr val="lt1"/>
    </cs:fontRef>
    <cs:spPr>
      <a:ln w="34925" cap="rnd">
        <a:solidFill>
          <a:schemeClr val="phClr"/>
        </a:solidFill>
        <a:round/>
      </a:ln>
    </cs:spPr>
  </cs:dataPointLine>
  <cs:dataPointMarker>
    <cs:lnRef idx="0">
      <cs:styleClr val="auto"/>
    </cs:lnRef>
    <cs:fillRef idx="3">
      <cs:styleClr val="auto"/>
    </cs:fillRef>
    <cs:effectRef idx="3"/>
    <cs:fontRef idx="minor">
      <a:schemeClr val="lt1"/>
    </cs:fontRef>
    <cs:spPr>
      <a:ln w="9525">
        <a:solidFill>
          <a:schemeClr val="phClr"/>
        </a:solidFill>
        <a:round/>
      </a:ln>
    </cs:spPr>
  </cs:dataPointMarker>
  <cs:dataPointMarkerLayout symbol="circle" size="6"/>
  <cs:dataPointWireframe>
    <cs:lnRef idx="0">
      <cs:styleClr val="auto"/>
    </cs:lnRef>
    <cs:fillRef idx="3"/>
    <cs:effectRef idx="3"/>
    <cs:fontRef idx="minor">
      <a:schemeClr val="lt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3.xml><?xml version="1.0" encoding="utf-8"?>
<cs:chartStyle xmlns:cs="http://schemas.microsoft.com/office/drawing/2012/chartStyle" xmlns:a="http://schemas.openxmlformats.org/drawingml/2006/main" id="340">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lt1"/>
    </cs:fontRef>
  </cs:dataPoint>
  <cs:dataPoint3D>
    <cs:lnRef idx="0"/>
    <cs:fillRef idx="3">
      <cs:styleClr val="auto"/>
    </cs:fillRef>
    <cs:effectRef idx="3"/>
    <cs:fontRef idx="minor">
      <a:schemeClr val="lt1"/>
    </cs:fontRef>
  </cs:dataPoint3D>
  <cs:dataPointLine>
    <cs:lnRef idx="0">
      <cs:styleClr val="auto"/>
    </cs:lnRef>
    <cs:fillRef idx="3"/>
    <cs:effectRef idx="3"/>
    <cs:fontRef idx="minor">
      <a:schemeClr val="lt1"/>
    </cs:fontRef>
    <cs:spPr>
      <a:ln w="34925" cap="rnd">
        <a:solidFill>
          <a:schemeClr val="phClr"/>
        </a:solidFill>
        <a:round/>
      </a:ln>
    </cs:spPr>
  </cs:dataPointLine>
  <cs:dataPointMarker>
    <cs:lnRef idx="0">
      <cs:styleClr val="auto"/>
    </cs:lnRef>
    <cs:fillRef idx="3">
      <cs:styleClr val="auto"/>
    </cs:fillRef>
    <cs:effectRef idx="3"/>
    <cs:fontRef idx="minor">
      <a:schemeClr val="lt1"/>
    </cs:fontRef>
    <cs:spPr>
      <a:ln w="9525">
        <a:solidFill>
          <a:schemeClr val="phClr"/>
        </a:solidFill>
        <a:round/>
      </a:ln>
    </cs:spPr>
  </cs:dataPointMarker>
  <cs:dataPointMarkerLayout symbol="circle" size="6"/>
  <cs:dataPointWireframe>
    <cs:lnRef idx="0">
      <cs:styleClr val="auto"/>
    </cs:lnRef>
    <cs:fillRef idx="3"/>
    <cs:effectRef idx="3"/>
    <cs:fontRef idx="minor">
      <a:schemeClr val="lt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4.xml><?xml version="1.0" encoding="utf-8"?>
<cs:chartStyle xmlns:cs="http://schemas.microsoft.com/office/drawing/2012/chartStyle" xmlns:a="http://schemas.openxmlformats.org/drawingml/2006/main" id="340">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lt1"/>
    </cs:fontRef>
  </cs:dataPoint>
  <cs:dataPoint3D>
    <cs:lnRef idx="0"/>
    <cs:fillRef idx="3">
      <cs:styleClr val="auto"/>
    </cs:fillRef>
    <cs:effectRef idx="3"/>
    <cs:fontRef idx="minor">
      <a:schemeClr val="lt1"/>
    </cs:fontRef>
  </cs:dataPoint3D>
  <cs:dataPointLine>
    <cs:lnRef idx="0">
      <cs:styleClr val="auto"/>
    </cs:lnRef>
    <cs:fillRef idx="3"/>
    <cs:effectRef idx="3"/>
    <cs:fontRef idx="minor">
      <a:schemeClr val="lt1"/>
    </cs:fontRef>
    <cs:spPr>
      <a:ln w="34925" cap="rnd">
        <a:solidFill>
          <a:schemeClr val="phClr"/>
        </a:solidFill>
        <a:round/>
      </a:ln>
    </cs:spPr>
  </cs:dataPointLine>
  <cs:dataPointMarker>
    <cs:lnRef idx="0">
      <cs:styleClr val="auto"/>
    </cs:lnRef>
    <cs:fillRef idx="3">
      <cs:styleClr val="auto"/>
    </cs:fillRef>
    <cs:effectRef idx="3"/>
    <cs:fontRef idx="minor">
      <a:schemeClr val="lt1"/>
    </cs:fontRef>
    <cs:spPr>
      <a:ln w="9525">
        <a:solidFill>
          <a:schemeClr val="phClr"/>
        </a:solidFill>
        <a:round/>
      </a:ln>
    </cs:spPr>
  </cs:dataPointMarker>
  <cs:dataPointMarkerLayout symbol="circle" size="6"/>
  <cs:dataPointWireframe>
    <cs:lnRef idx="0">
      <cs:styleClr val="auto"/>
    </cs:lnRef>
    <cs:fillRef idx="3"/>
    <cs:effectRef idx="3"/>
    <cs:fontRef idx="minor">
      <a:schemeClr val="lt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5.xml><?xml version="1.0" encoding="utf-8"?>
<cs:chartStyle xmlns:cs="http://schemas.microsoft.com/office/drawing/2012/chartStyle" xmlns:a="http://schemas.openxmlformats.org/drawingml/2006/main" id="340">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lt1"/>
    </cs:fontRef>
  </cs:dataPoint>
  <cs:dataPoint3D>
    <cs:lnRef idx="0"/>
    <cs:fillRef idx="3">
      <cs:styleClr val="auto"/>
    </cs:fillRef>
    <cs:effectRef idx="3"/>
    <cs:fontRef idx="minor">
      <a:schemeClr val="lt1"/>
    </cs:fontRef>
  </cs:dataPoint3D>
  <cs:dataPointLine>
    <cs:lnRef idx="0">
      <cs:styleClr val="auto"/>
    </cs:lnRef>
    <cs:fillRef idx="3"/>
    <cs:effectRef idx="3"/>
    <cs:fontRef idx="minor">
      <a:schemeClr val="lt1"/>
    </cs:fontRef>
    <cs:spPr>
      <a:ln w="34925" cap="rnd">
        <a:solidFill>
          <a:schemeClr val="phClr"/>
        </a:solidFill>
        <a:round/>
      </a:ln>
    </cs:spPr>
  </cs:dataPointLine>
  <cs:dataPointMarker>
    <cs:lnRef idx="0">
      <cs:styleClr val="auto"/>
    </cs:lnRef>
    <cs:fillRef idx="3">
      <cs:styleClr val="auto"/>
    </cs:fillRef>
    <cs:effectRef idx="3"/>
    <cs:fontRef idx="minor">
      <a:schemeClr val="lt1"/>
    </cs:fontRef>
    <cs:spPr>
      <a:ln w="9525">
        <a:solidFill>
          <a:schemeClr val="phClr"/>
        </a:solidFill>
        <a:round/>
      </a:ln>
    </cs:spPr>
  </cs:dataPointMarker>
  <cs:dataPointMarkerLayout symbol="circle" size="6"/>
  <cs:dataPointWireframe>
    <cs:lnRef idx="0">
      <cs:styleClr val="auto"/>
    </cs:lnRef>
    <cs:fillRef idx="3"/>
    <cs:effectRef idx="3"/>
    <cs:fontRef idx="minor">
      <a:schemeClr val="lt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6.xml><?xml version="1.0" encoding="utf-8"?>
<cs:chartStyle xmlns:cs="http://schemas.microsoft.com/office/drawing/2012/chartStyle" xmlns:a="http://schemas.openxmlformats.org/drawingml/2006/main" id="340">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lt1"/>
    </cs:fontRef>
  </cs:dataPoint>
  <cs:dataPoint3D>
    <cs:lnRef idx="0"/>
    <cs:fillRef idx="3">
      <cs:styleClr val="auto"/>
    </cs:fillRef>
    <cs:effectRef idx="3"/>
    <cs:fontRef idx="minor">
      <a:schemeClr val="lt1"/>
    </cs:fontRef>
  </cs:dataPoint3D>
  <cs:dataPointLine>
    <cs:lnRef idx="0">
      <cs:styleClr val="auto"/>
    </cs:lnRef>
    <cs:fillRef idx="3"/>
    <cs:effectRef idx="3"/>
    <cs:fontRef idx="minor">
      <a:schemeClr val="lt1"/>
    </cs:fontRef>
    <cs:spPr>
      <a:ln w="34925" cap="rnd">
        <a:solidFill>
          <a:schemeClr val="phClr"/>
        </a:solidFill>
        <a:round/>
      </a:ln>
    </cs:spPr>
  </cs:dataPointLine>
  <cs:dataPointMarker>
    <cs:lnRef idx="0">
      <cs:styleClr val="auto"/>
    </cs:lnRef>
    <cs:fillRef idx="3">
      <cs:styleClr val="auto"/>
    </cs:fillRef>
    <cs:effectRef idx="3"/>
    <cs:fontRef idx="minor">
      <a:schemeClr val="lt1"/>
    </cs:fontRef>
    <cs:spPr>
      <a:ln w="9525">
        <a:solidFill>
          <a:schemeClr val="phClr"/>
        </a:solidFill>
        <a:round/>
      </a:ln>
    </cs:spPr>
  </cs:dataPointMarker>
  <cs:dataPointMarkerLayout symbol="circle" size="6"/>
  <cs:dataPointWireframe>
    <cs:lnRef idx="0">
      <cs:styleClr val="auto"/>
    </cs:lnRef>
    <cs:fillRef idx="3"/>
    <cs:effectRef idx="3"/>
    <cs:fontRef idx="minor">
      <a:schemeClr val="lt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13" Type="http://schemas.openxmlformats.org/officeDocument/2006/relationships/chart" Target="../charts/chart13.xml"/><Relationship Id="rId18" Type="http://schemas.openxmlformats.org/officeDocument/2006/relationships/chart" Target="../charts/chart18.xml"/><Relationship Id="rId3" Type="http://schemas.openxmlformats.org/officeDocument/2006/relationships/chart" Target="../charts/chart3.xml"/><Relationship Id="rId21" Type="http://schemas.openxmlformats.org/officeDocument/2006/relationships/chart" Target="../charts/chart21.xml"/><Relationship Id="rId7" Type="http://schemas.openxmlformats.org/officeDocument/2006/relationships/chart" Target="../charts/chart7.xml"/><Relationship Id="rId12" Type="http://schemas.openxmlformats.org/officeDocument/2006/relationships/chart" Target="../charts/chart12.xml"/><Relationship Id="rId17" Type="http://schemas.openxmlformats.org/officeDocument/2006/relationships/chart" Target="../charts/chart17.xml"/><Relationship Id="rId2" Type="http://schemas.openxmlformats.org/officeDocument/2006/relationships/chart" Target="../charts/chart2.xml"/><Relationship Id="rId16" Type="http://schemas.openxmlformats.org/officeDocument/2006/relationships/chart" Target="../charts/chart16.xml"/><Relationship Id="rId20" Type="http://schemas.openxmlformats.org/officeDocument/2006/relationships/chart" Target="../charts/chart20.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5" Type="http://schemas.openxmlformats.org/officeDocument/2006/relationships/chart" Target="../charts/chart15.xml"/><Relationship Id="rId10" Type="http://schemas.openxmlformats.org/officeDocument/2006/relationships/chart" Target="../charts/chart10.xml"/><Relationship Id="rId19" Type="http://schemas.openxmlformats.org/officeDocument/2006/relationships/chart" Target="../charts/chart19.xml"/><Relationship Id="rId4" Type="http://schemas.openxmlformats.org/officeDocument/2006/relationships/chart" Target="../charts/chart4.xml"/><Relationship Id="rId9" Type="http://schemas.openxmlformats.org/officeDocument/2006/relationships/chart" Target="../charts/chart9.xml"/><Relationship Id="rId14" Type="http://schemas.openxmlformats.org/officeDocument/2006/relationships/chart" Target="../charts/chart14.xml"/><Relationship Id="rId22" Type="http://schemas.openxmlformats.org/officeDocument/2006/relationships/chart" Target="../charts/chart22.xml"/></Relationships>
</file>

<file path=xl/drawings/_rels/drawing4.xml.rels><?xml version="1.0" encoding="UTF-8" standalone="yes"?>
<Relationships xmlns="http://schemas.openxmlformats.org/package/2006/relationships"><Relationship Id="rId3" Type="http://schemas.openxmlformats.org/officeDocument/2006/relationships/chart" Target="../charts/chart25.xml"/><Relationship Id="rId2" Type="http://schemas.openxmlformats.org/officeDocument/2006/relationships/chart" Target="../charts/chart24.xml"/><Relationship Id="rId1" Type="http://schemas.openxmlformats.org/officeDocument/2006/relationships/chart" Target="../charts/chart23.xml"/><Relationship Id="rId6" Type="http://schemas.openxmlformats.org/officeDocument/2006/relationships/chart" Target="../charts/chart28.xml"/><Relationship Id="rId5" Type="http://schemas.openxmlformats.org/officeDocument/2006/relationships/chart" Target="../charts/chart27.xml"/><Relationship Id="rId4" Type="http://schemas.openxmlformats.org/officeDocument/2006/relationships/chart" Target="../charts/chart26.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7</xdr:col>
      <xdr:colOff>304800</xdr:colOff>
      <xdr:row>14</xdr:row>
      <xdr:rowOff>76200</xdr:rowOff>
    </xdr:to>
    <xdr:graphicFrame macro="">
      <xdr:nvGraphicFramePr>
        <xdr:cNvPr id="2" name="Chart 1">
          <a:extLst>
            <a:ext uri="{FF2B5EF4-FFF2-40B4-BE49-F238E27FC236}">
              <a16:creationId xmlns:a16="http://schemas.microsoft.com/office/drawing/2014/main" id="{CFE2B67B-4BA7-4332-AF24-090C8EDF0BA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16</xdr:row>
      <xdr:rowOff>0</xdr:rowOff>
    </xdr:from>
    <xdr:to>
      <xdr:col>7</xdr:col>
      <xdr:colOff>304800</xdr:colOff>
      <xdr:row>30</xdr:row>
      <xdr:rowOff>76200</xdr:rowOff>
    </xdr:to>
    <xdr:graphicFrame macro="">
      <xdr:nvGraphicFramePr>
        <xdr:cNvPr id="3" name="Chart 2">
          <a:extLst>
            <a:ext uri="{FF2B5EF4-FFF2-40B4-BE49-F238E27FC236}">
              <a16:creationId xmlns:a16="http://schemas.microsoft.com/office/drawing/2014/main" id="{C02A5BC1-E35C-4273-9ABB-F6884C64869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32</xdr:row>
      <xdr:rowOff>0</xdr:rowOff>
    </xdr:from>
    <xdr:to>
      <xdr:col>7</xdr:col>
      <xdr:colOff>304800</xdr:colOff>
      <xdr:row>46</xdr:row>
      <xdr:rowOff>76200</xdr:rowOff>
    </xdr:to>
    <xdr:graphicFrame macro="">
      <xdr:nvGraphicFramePr>
        <xdr:cNvPr id="4" name="Chart 3">
          <a:extLst>
            <a:ext uri="{FF2B5EF4-FFF2-40B4-BE49-F238E27FC236}">
              <a16:creationId xmlns:a16="http://schemas.microsoft.com/office/drawing/2014/main" id="{7E8C4EB9-4A48-462D-B1E3-969D805BB80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48</xdr:row>
      <xdr:rowOff>0</xdr:rowOff>
    </xdr:from>
    <xdr:to>
      <xdr:col>7</xdr:col>
      <xdr:colOff>304800</xdr:colOff>
      <xdr:row>62</xdr:row>
      <xdr:rowOff>76200</xdr:rowOff>
    </xdr:to>
    <xdr:graphicFrame macro="">
      <xdr:nvGraphicFramePr>
        <xdr:cNvPr id="5" name="Chart 4">
          <a:extLst>
            <a:ext uri="{FF2B5EF4-FFF2-40B4-BE49-F238E27FC236}">
              <a16:creationId xmlns:a16="http://schemas.microsoft.com/office/drawing/2014/main" id="{A4896FAB-3395-4DB4-94E1-D7D0DFCCAAF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0</xdr:colOff>
      <xdr:row>64</xdr:row>
      <xdr:rowOff>0</xdr:rowOff>
    </xdr:from>
    <xdr:to>
      <xdr:col>7</xdr:col>
      <xdr:colOff>304800</xdr:colOff>
      <xdr:row>78</xdr:row>
      <xdr:rowOff>76200</xdr:rowOff>
    </xdr:to>
    <xdr:graphicFrame macro="">
      <xdr:nvGraphicFramePr>
        <xdr:cNvPr id="6" name="Chart 5">
          <a:extLst>
            <a:ext uri="{FF2B5EF4-FFF2-40B4-BE49-F238E27FC236}">
              <a16:creationId xmlns:a16="http://schemas.microsoft.com/office/drawing/2014/main" id="{7BD3542C-8B87-4876-A3E8-84F683EE81E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0</xdr:colOff>
      <xdr:row>80</xdr:row>
      <xdr:rowOff>0</xdr:rowOff>
    </xdr:from>
    <xdr:to>
      <xdr:col>7</xdr:col>
      <xdr:colOff>304800</xdr:colOff>
      <xdr:row>94</xdr:row>
      <xdr:rowOff>76200</xdr:rowOff>
    </xdr:to>
    <xdr:graphicFrame macro="">
      <xdr:nvGraphicFramePr>
        <xdr:cNvPr id="7" name="Chart 6">
          <a:extLst>
            <a:ext uri="{FF2B5EF4-FFF2-40B4-BE49-F238E27FC236}">
              <a16:creationId xmlns:a16="http://schemas.microsoft.com/office/drawing/2014/main" id="{7CC92D55-AAA9-4E3F-9524-568A6F7BC26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8</xdr:col>
      <xdr:colOff>0</xdr:colOff>
      <xdr:row>0</xdr:row>
      <xdr:rowOff>0</xdr:rowOff>
    </xdr:from>
    <xdr:to>
      <xdr:col>15</xdr:col>
      <xdr:colOff>304800</xdr:colOff>
      <xdr:row>14</xdr:row>
      <xdr:rowOff>76200</xdr:rowOff>
    </xdr:to>
    <xdr:graphicFrame macro="">
      <xdr:nvGraphicFramePr>
        <xdr:cNvPr id="8" name="Chart 7">
          <a:extLst>
            <a:ext uri="{FF2B5EF4-FFF2-40B4-BE49-F238E27FC236}">
              <a16:creationId xmlns:a16="http://schemas.microsoft.com/office/drawing/2014/main" id="{2ACAD38E-8EE5-43AE-B42C-CDF9A6E259F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8</xdr:col>
      <xdr:colOff>0</xdr:colOff>
      <xdr:row>16</xdr:row>
      <xdr:rowOff>0</xdr:rowOff>
    </xdr:from>
    <xdr:to>
      <xdr:col>15</xdr:col>
      <xdr:colOff>304800</xdr:colOff>
      <xdr:row>30</xdr:row>
      <xdr:rowOff>76200</xdr:rowOff>
    </xdr:to>
    <xdr:graphicFrame macro="">
      <xdr:nvGraphicFramePr>
        <xdr:cNvPr id="9" name="Chart 8">
          <a:extLst>
            <a:ext uri="{FF2B5EF4-FFF2-40B4-BE49-F238E27FC236}">
              <a16:creationId xmlns:a16="http://schemas.microsoft.com/office/drawing/2014/main" id="{D043E2F5-0044-4C08-8656-3AAAFD0B4D9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8</xdr:col>
      <xdr:colOff>0</xdr:colOff>
      <xdr:row>32</xdr:row>
      <xdr:rowOff>0</xdr:rowOff>
    </xdr:from>
    <xdr:to>
      <xdr:col>15</xdr:col>
      <xdr:colOff>304800</xdr:colOff>
      <xdr:row>46</xdr:row>
      <xdr:rowOff>76200</xdr:rowOff>
    </xdr:to>
    <xdr:graphicFrame macro="">
      <xdr:nvGraphicFramePr>
        <xdr:cNvPr id="10" name="Chart 9">
          <a:extLst>
            <a:ext uri="{FF2B5EF4-FFF2-40B4-BE49-F238E27FC236}">
              <a16:creationId xmlns:a16="http://schemas.microsoft.com/office/drawing/2014/main" id="{A65DEFB6-D89E-4174-BDA9-2E014717C47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8</xdr:col>
      <xdr:colOff>0</xdr:colOff>
      <xdr:row>48</xdr:row>
      <xdr:rowOff>0</xdr:rowOff>
    </xdr:from>
    <xdr:to>
      <xdr:col>15</xdr:col>
      <xdr:colOff>304800</xdr:colOff>
      <xdr:row>62</xdr:row>
      <xdr:rowOff>76200</xdr:rowOff>
    </xdr:to>
    <xdr:graphicFrame macro="">
      <xdr:nvGraphicFramePr>
        <xdr:cNvPr id="11" name="Chart 10">
          <a:extLst>
            <a:ext uri="{FF2B5EF4-FFF2-40B4-BE49-F238E27FC236}">
              <a16:creationId xmlns:a16="http://schemas.microsoft.com/office/drawing/2014/main" id="{4A220C81-BBA1-4DA7-AC60-AB3D1E6A749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8</xdr:col>
      <xdr:colOff>0</xdr:colOff>
      <xdr:row>64</xdr:row>
      <xdr:rowOff>0</xdr:rowOff>
    </xdr:from>
    <xdr:to>
      <xdr:col>15</xdr:col>
      <xdr:colOff>304800</xdr:colOff>
      <xdr:row>78</xdr:row>
      <xdr:rowOff>76200</xdr:rowOff>
    </xdr:to>
    <xdr:graphicFrame macro="">
      <xdr:nvGraphicFramePr>
        <xdr:cNvPr id="12" name="Chart 11">
          <a:extLst>
            <a:ext uri="{FF2B5EF4-FFF2-40B4-BE49-F238E27FC236}">
              <a16:creationId xmlns:a16="http://schemas.microsoft.com/office/drawing/2014/main" id="{9637B82A-4DFA-44FD-9C09-1116D9AD66C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8</xdr:col>
      <xdr:colOff>0</xdr:colOff>
      <xdr:row>80</xdr:row>
      <xdr:rowOff>0</xdr:rowOff>
    </xdr:from>
    <xdr:to>
      <xdr:col>15</xdr:col>
      <xdr:colOff>304800</xdr:colOff>
      <xdr:row>94</xdr:row>
      <xdr:rowOff>76200</xdr:rowOff>
    </xdr:to>
    <xdr:graphicFrame macro="">
      <xdr:nvGraphicFramePr>
        <xdr:cNvPr id="13" name="Chart 12">
          <a:extLst>
            <a:ext uri="{FF2B5EF4-FFF2-40B4-BE49-F238E27FC236}">
              <a16:creationId xmlns:a16="http://schemas.microsoft.com/office/drawing/2014/main" id="{EF624FEB-C9AF-480D-8D91-5961828D289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16</xdr:col>
      <xdr:colOff>0</xdr:colOff>
      <xdr:row>0</xdr:row>
      <xdr:rowOff>0</xdr:rowOff>
    </xdr:from>
    <xdr:to>
      <xdr:col>23</xdr:col>
      <xdr:colOff>304800</xdr:colOff>
      <xdr:row>14</xdr:row>
      <xdr:rowOff>76200</xdr:rowOff>
    </xdr:to>
    <xdr:graphicFrame macro="">
      <xdr:nvGraphicFramePr>
        <xdr:cNvPr id="14" name="Chart 13">
          <a:extLst>
            <a:ext uri="{FF2B5EF4-FFF2-40B4-BE49-F238E27FC236}">
              <a16:creationId xmlns:a16="http://schemas.microsoft.com/office/drawing/2014/main" id="{878A7E30-AAB2-4809-9732-C9C1B1F6A36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16</xdr:col>
      <xdr:colOff>0</xdr:colOff>
      <xdr:row>16</xdr:row>
      <xdr:rowOff>0</xdr:rowOff>
    </xdr:from>
    <xdr:to>
      <xdr:col>23</xdr:col>
      <xdr:colOff>304800</xdr:colOff>
      <xdr:row>30</xdr:row>
      <xdr:rowOff>76200</xdr:rowOff>
    </xdr:to>
    <xdr:graphicFrame macro="">
      <xdr:nvGraphicFramePr>
        <xdr:cNvPr id="15" name="Chart 14">
          <a:extLst>
            <a:ext uri="{FF2B5EF4-FFF2-40B4-BE49-F238E27FC236}">
              <a16:creationId xmlns:a16="http://schemas.microsoft.com/office/drawing/2014/main" id="{755934CB-05BD-4309-8B93-13967C81FF9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16</xdr:col>
      <xdr:colOff>0</xdr:colOff>
      <xdr:row>32</xdr:row>
      <xdr:rowOff>0</xdr:rowOff>
    </xdr:from>
    <xdr:to>
      <xdr:col>23</xdr:col>
      <xdr:colOff>304800</xdr:colOff>
      <xdr:row>46</xdr:row>
      <xdr:rowOff>76200</xdr:rowOff>
    </xdr:to>
    <xdr:graphicFrame macro="">
      <xdr:nvGraphicFramePr>
        <xdr:cNvPr id="16" name="Chart 15">
          <a:extLst>
            <a:ext uri="{FF2B5EF4-FFF2-40B4-BE49-F238E27FC236}">
              <a16:creationId xmlns:a16="http://schemas.microsoft.com/office/drawing/2014/main" id="{15774553-E0CF-4161-A825-5A43148C698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16</xdr:col>
      <xdr:colOff>0</xdr:colOff>
      <xdr:row>48</xdr:row>
      <xdr:rowOff>0</xdr:rowOff>
    </xdr:from>
    <xdr:to>
      <xdr:col>23</xdr:col>
      <xdr:colOff>304800</xdr:colOff>
      <xdr:row>62</xdr:row>
      <xdr:rowOff>76200</xdr:rowOff>
    </xdr:to>
    <xdr:graphicFrame macro="">
      <xdr:nvGraphicFramePr>
        <xdr:cNvPr id="17" name="Chart 16">
          <a:extLst>
            <a:ext uri="{FF2B5EF4-FFF2-40B4-BE49-F238E27FC236}">
              <a16:creationId xmlns:a16="http://schemas.microsoft.com/office/drawing/2014/main" id="{1309A8A9-7F23-4D77-807C-73F37635FCC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16</xdr:col>
      <xdr:colOff>0</xdr:colOff>
      <xdr:row>64</xdr:row>
      <xdr:rowOff>0</xdr:rowOff>
    </xdr:from>
    <xdr:to>
      <xdr:col>23</xdr:col>
      <xdr:colOff>304800</xdr:colOff>
      <xdr:row>78</xdr:row>
      <xdr:rowOff>76200</xdr:rowOff>
    </xdr:to>
    <xdr:graphicFrame macro="">
      <xdr:nvGraphicFramePr>
        <xdr:cNvPr id="18" name="Chart 17">
          <a:extLst>
            <a:ext uri="{FF2B5EF4-FFF2-40B4-BE49-F238E27FC236}">
              <a16:creationId xmlns:a16="http://schemas.microsoft.com/office/drawing/2014/main" id="{DDE1DB41-0F67-4AF7-8627-75A43A436C5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16</xdr:col>
      <xdr:colOff>0</xdr:colOff>
      <xdr:row>80</xdr:row>
      <xdr:rowOff>0</xdr:rowOff>
    </xdr:from>
    <xdr:to>
      <xdr:col>23</xdr:col>
      <xdr:colOff>304800</xdr:colOff>
      <xdr:row>94</xdr:row>
      <xdr:rowOff>76200</xdr:rowOff>
    </xdr:to>
    <xdr:graphicFrame macro="">
      <xdr:nvGraphicFramePr>
        <xdr:cNvPr id="19" name="Chart 18">
          <a:extLst>
            <a:ext uri="{FF2B5EF4-FFF2-40B4-BE49-F238E27FC236}">
              <a16:creationId xmlns:a16="http://schemas.microsoft.com/office/drawing/2014/main" id="{9D6B28D8-0D7C-4990-88A0-928C354AC43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twoCellAnchor>
    <xdr:from>
      <xdr:col>24</xdr:col>
      <xdr:colOff>0</xdr:colOff>
      <xdr:row>16</xdr:row>
      <xdr:rowOff>0</xdr:rowOff>
    </xdr:from>
    <xdr:to>
      <xdr:col>31</xdr:col>
      <xdr:colOff>304800</xdr:colOff>
      <xdr:row>30</xdr:row>
      <xdr:rowOff>76200</xdr:rowOff>
    </xdr:to>
    <xdr:graphicFrame macro="">
      <xdr:nvGraphicFramePr>
        <xdr:cNvPr id="20" name="Chart 19">
          <a:extLst>
            <a:ext uri="{FF2B5EF4-FFF2-40B4-BE49-F238E27FC236}">
              <a16:creationId xmlns:a16="http://schemas.microsoft.com/office/drawing/2014/main" id="{957D8B2F-1878-46EF-BB9D-2446D57ECF0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9"/>
        </a:graphicData>
      </a:graphic>
    </xdr:graphicFrame>
    <xdr:clientData/>
  </xdr:twoCellAnchor>
  <xdr:twoCellAnchor>
    <xdr:from>
      <xdr:col>24</xdr:col>
      <xdr:colOff>0</xdr:colOff>
      <xdr:row>32</xdr:row>
      <xdr:rowOff>0</xdr:rowOff>
    </xdr:from>
    <xdr:to>
      <xdr:col>31</xdr:col>
      <xdr:colOff>304800</xdr:colOff>
      <xdr:row>46</xdr:row>
      <xdr:rowOff>76200</xdr:rowOff>
    </xdr:to>
    <xdr:graphicFrame macro="">
      <xdr:nvGraphicFramePr>
        <xdr:cNvPr id="21" name="Chart 20">
          <a:extLst>
            <a:ext uri="{FF2B5EF4-FFF2-40B4-BE49-F238E27FC236}">
              <a16:creationId xmlns:a16="http://schemas.microsoft.com/office/drawing/2014/main" id="{10A4D55E-616C-43B3-B1AE-89AD7473759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0"/>
        </a:graphicData>
      </a:graphic>
    </xdr:graphicFrame>
    <xdr:clientData/>
  </xdr:twoCellAnchor>
  <xdr:twoCellAnchor>
    <xdr:from>
      <xdr:col>24</xdr:col>
      <xdr:colOff>0</xdr:colOff>
      <xdr:row>48</xdr:row>
      <xdr:rowOff>0</xdr:rowOff>
    </xdr:from>
    <xdr:to>
      <xdr:col>31</xdr:col>
      <xdr:colOff>304800</xdr:colOff>
      <xdr:row>62</xdr:row>
      <xdr:rowOff>76200</xdr:rowOff>
    </xdr:to>
    <xdr:graphicFrame macro="">
      <xdr:nvGraphicFramePr>
        <xdr:cNvPr id="22" name="Chart 21">
          <a:extLst>
            <a:ext uri="{FF2B5EF4-FFF2-40B4-BE49-F238E27FC236}">
              <a16:creationId xmlns:a16="http://schemas.microsoft.com/office/drawing/2014/main" id="{7268E455-2247-47F0-BBC2-6819ABA8217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1"/>
        </a:graphicData>
      </a:graphic>
    </xdr:graphicFrame>
    <xdr:clientData/>
  </xdr:twoCellAnchor>
  <xdr:twoCellAnchor>
    <xdr:from>
      <xdr:col>1</xdr:col>
      <xdr:colOff>123825</xdr:colOff>
      <xdr:row>25</xdr:row>
      <xdr:rowOff>161925</xdr:rowOff>
    </xdr:from>
    <xdr:to>
      <xdr:col>7</xdr:col>
      <xdr:colOff>171450</xdr:colOff>
      <xdr:row>25</xdr:row>
      <xdr:rowOff>161925</xdr:rowOff>
    </xdr:to>
    <xdr:cxnSp macro="">
      <xdr:nvCxnSpPr>
        <xdr:cNvPr id="23" name="Straight Connector 22">
          <a:extLst>
            <a:ext uri="{FF2B5EF4-FFF2-40B4-BE49-F238E27FC236}">
              <a16:creationId xmlns:a16="http://schemas.microsoft.com/office/drawing/2014/main" id="{7B075433-F201-4391-9625-5F6C68A1C699}"/>
            </a:ext>
          </a:extLst>
        </xdr:cNvPr>
        <xdr:cNvCxnSpPr/>
      </xdr:nvCxnSpPr>
      <xdr:spPr>
        <a:xfrm>
          <a:off x="733425" y="4924425"/>
          <a:ext cx="3705225" cy="0"/>
        </a:xfrm>
        <a:prstGeom prst="line">
          <a:avLst/>
        </a:prstGeom>
      </xdr:spPr>
      <xdr:style>
        <a:lnRef idx="1">
          <a:schemeClr val="accent2"/>
        </a:lnRef>
        <a:fillRef idx="0">
          <a:schemeClr val="accent2"/>
        </a:fillRef>
        <a:effectRef idx="0">
          <a:schemeClr val="accent2"/>
        </a:effectRef>
        <a:fontRef idx="minor">
          <a:schemeClr val="tx1"/>
        </a:fontRef>
      </xdr:style>
    </xdr:cxnSp>
    <xdr:clientData/>
  </xdr:twoCellAnchor>
  <xdr:twoCellAnchor>
    <xdr:from>
      <xdr:col>1</xdr:col>
      <xdr:colOff>114300</xdr:colOff>
      <xdr:row>41</xdr:row>
      <xdr:rowOff>114300</xdr:rowOff>
    </xdr:from>
    <xdr:to>
      <xdr:col>7</xdr:col>
      <xdr:colOff>161925</xdr:colOff>
      <xdr:row>41</xdr:row>
      <xdr:rowOff>114300</xdr:rowOff>
    </xdr:to>
    <xdr:cxnSp macro="">
      <xdr:nvCxnSpPr>
        <xdr:cNvPr id="24" name="Straight Connector 23">
          <a:extLst>
            <a:ext uri="{FF2B5EF4-FFF2-40B4-BE49-F238E27FC236}">
              <a16:creationId xmlns:a16="http://schemas.microsoft.com/office/drawing/2014/main" id="{6F31368E-86E7-486E-ABD8-AF58B13282A0}"/>
            </a:ext>
          </a:extLst>
        </xdr:cNvPr>
        <xdr:cNvCxnSpPr/>
      </xdr:nvCxnSpPr>
      <xdr:spPr>
        <a:xfrm>
          <a:off x="723900" y="7924800"/>
          <a:ext cx="3705225" cy="0"/>
        </a:xfrm>
        <a:prstGeom prst="line">
          <a:avLst/>
        </a:prstGeom>
      </xdr:spPr>
      <xdr:style>
        <a:lnRef idx="1">
          <a:schemeClr val="accent2"/>
        </a:lnRef>
        <a:fillRef idx="0">
          <a:schemeClr val="accent2"/>
        </a:fillRef>
        <a:effectRef idx="0">
          <a:schemeClr val="accent2"/>
        </a:effectRef>
        <a:fontRef idx="minor">
          <a:schemeClr val="tx1"/>
        </a:fontRef>
      </xdr:style>
    </xdr:cxnSp>
    <xdr:clientData/>
  </xdr:twoCellAnchor>
  <xdr:twoCellAnchor>
    <xdr:from>
      <xdr:col>1</xdr:col>
      <xdr:colOff>104775</xdr:colOff>
      <xdr:row>73</xdr:row>
      <xdr:rowOff>123825</xdr:rowOff>
    </xdr:from>
    <xdr:to>
      <xdr:col>7</xdr:col>
      <xdr:colOff>152400</xdr:colOff>
      <xdr:row>73</xdr:row>
      <xdr:rowOff>123825</xdr:rowOff>
    </xdr:to>
    <xdr:cxnSp macro="">
      <xdr:nvCxnSpPr>
        <xdr:cNvPr id="25" name="Straight Connector 24">
          <a:extLst>
            <a:ext uri="{FF2B5EF4-FFF2-40B4-BE49-F238E27FC236}">
              <a16:creationId xmlns:a16="http://schemas.microsoft.com/office/drawing/2014/main" id="{A3CD4C59-FB8E-4FCA-9C10-DE7A0473B929}"/>
            </a:ext>
          </a:extLst>
        </xdr:cNvPr>
        <xdr:cNvCxnSpPr/>
      </xdr:nvCxnSpPr>
      <xdr:spPr>
        <a:xfrm>
          <a:off x="714375" y="14030325"/>
          <a:ext cx="3705225" cy="0"/>
        </a:xfrm>
        <a:prstGeom prst="line">
          <a:avLst/>
        </a:prstGeom>
      </xdr:spPr>
      <xdr:style>
        <a:lnRef idx="1">
          <a:schemeClr val="accent2"/>
        </a:lnRef>
        <a:fillRef idx="0">
          <a:schemeClr val="accent2"/>
        </a:fillRef>
        <a:effectRef idx="0">
          <a:schemeClr val="accent2"/>
        </a:effectRef>
        <a:fontRef idx="minor">
          <a:schemeClr val="tx1"/>
        </a:fontRef>
      </xdr:style>
    </xdr:cxnSp>
    <xdr:clientData/>
  </xdr:twoCellAnchor>
  <xdr:twoCellAnchor>
    <xdr:from>
      <xdr:col>1</xdr:col>
      <xdr:colOff>114300</xdr:colOff>
      <xdr:row>89</xdr:row>
      <xdr:rowOff>152400</xdr:rowOff>
    </xdr:from>
    <xdr:to>
      <xdr:col>7</xdr:col>
      <xdr:colOff>161925</xdr:colOff>
      <xdr:row>89</xdr:row>
      <xdr:rowOff>152400</xdr:rowOff>
    </xdr:to>
    <xdr:cxnSp macro="">
      <xdr:nvCxnSpPr>
        <xdr:cNvPr id="26" name="Straight Connector 25">
          <a:extLst>
            <a:ext uri="{FF2B5EF4-FFF2-40B4-BE49-F238E27FC236}">
              <a16:creationId xmlns:a16="http://schemas.microsoft.com/office/drawing/2014/main" id="{DC49EE9B-63E2-4501-BF79-16D2E37818CC}"/>
            </a:ext>
          </a:extLst>
        </xdr:cNvPr>
        <xdr:cNvCxnSpPr/>
      </xdr:nvCxnSpPr>
      <xdr:spPr>
        <a:xfrm>
          <a:off x="723900" y="17106900"/>
          <a:ext cx="3705225" cy="0"/>
        </a:xfrm>
        <a:prstGeom prst="line">
          <a:avLst/>
        </a:prstGeom>
      </xdr:spPr>
      <xdr:style>
        <a:lnRef idx="1">
          <a:schemeClr val="accent2"/>
        </a:lnRef>
        <a:fillRef idx="0">
          <a:schemeClr val="accent2"/>
        </a:fillRef>
        <a:effectRef idx="0">
          <a:schemeClr val="accent2"/>
        </a:effectRef>
        <a:fontRef idx="minor">
          <a:schemeClr val="tx1"/>
        </a:fontRef>
      </xdr:style>
    </xdr:cxnSp>
    <xdr:clientData/>
  </xdr:twoCellAnchor>
  <xdr:twoCellAnchor>
    <xdr:from>
      <xdr:col>9</xdr:col>
      <xdr:colOff>123825</xdr:colOff>
      <xdr:row>9</xdr:row>
      <xdr:rowOff>152400</xdr:rowOff>
    </xdr:from>
    <xdr:to>
      <xdr:col>15</xdr:col>
      <xdr:colOff>171450</xdr:colOff>
      <xdr:row>9</xdr:row>
      <xdr:rowOff>152400</xdr:rowOff>
    </xdr:to>
    <xdr:cxnSp macro="">
      <xdr:nvCxnSpPr>
        <xdr:cNvPr id="27" name="Straight Connector 26">
          <a:extLst>
            <a:ext uri="{FF2B5EF4-FFF2-40B4-BE49-F238E27FC236}">
              <a16:creationId xmlns:a16="http://schemas.microsoft.com/office/drawing/2014/main" id="{0C1BCD46-F9EC-4EE5-B50A-A9DA10BACA3F}"/>
            </a:ext>
          </a:extLst>
        </xdr:cNvPr>
        <xdr:cNvCxnSpPr/>
      </xdr:nvCxnSpPr>
      <xdr:spPr>
        <a:xfrm>
          <a:off x="5610225" y="1866900"/>
          <a:ext cx="3705225" cy="0"/>
        </a:xfrm>
        <a:prstGeom prst="line">
          <a:avLst/>
        </a:prstGeom>
      </xdr:spPr>
      <xdr:style>
        <a:lnRef idx="1">
          <a:schemeClr val="accent2"/>
        </a:lnRef>
        <a:fillRef idx="0">
          <a:schemeClr val="accent2"/>
        </a:fillRef>
        <a:effectRef idx="0">
          <a:schemeClr val="accent2"/>
        </a:effectRef>
        <a:fontRef idx="minor">
          <a:schemeClr val="tx1"/>
        </a:fontRef>
      </xdr:style>
    </xdr:cxnSp>
    <xdr:clientData/>
  </xdr:twoCellAnchor>
  <xdr:twoCellAnchor>
    <xdr:from>
      <xdr:col>9</xdr:col>
      <xdr:colOff>123825</xdr:colOff>
      <xdr:row>25</xdr:row>
      <xdr:rowOff>114300</xdr:rowOff>
    </xdr:from>
    <xdr:to>
      <xdr:col>15</xdr:col>
      <xdr:colOff>171450</xdr:colOff>
      <xdr:row>25</xdr:row>
      <xdr:rowOff>114300</xdr:rowOff>
    </xdr:to>
    <xdr:cxnSp macro="">
      <xdr:nvCxnSpPr>
        <xdr:cNvPr id="28" name="Straight Connector 27">
          <a:extLst>
            <a:ext uri="{FF2B5EF4-FFF2-40B4-BE49-F238E27FC236}">
              <a16:creationId xmlns:a16="http://schemas.microsoft.com/office/drawing/2014/main" id="{22A14256-CEE5-4F64-B734-7B07534A1540}"/>
            </a:ext>
          </a:extLst>
        </xdr:cNvPr>
        <xdr:cNvCxnSpPr/>
      </xdr:nvCxnSpPr>
      <xdr:spPr>
        <a:xfrm>
          <a:off x="5610225" y="4876800"/>
          <a:ext cx="3705225" cy="0"/>
        </a:xfrm>
        <a:prstGeom prst="line">
          <a:avLst/>
        </a:prstGeom>
      </xdr:spPr>
      <xdr:style>
        <a:lnRef idx="1">
          <a:schemeClr val="accent2"/>
        </a:lnRef>
        <a:fillRef idx="0">
          <a:schemeClr val="accent2"/>
        </a:fillRef>
        <a:effectRef idx="0">
          <a:schemeClr val="accent2"/>
        </a:effectRef>
        <a:fontRef idx="minor">
          <a:schemeClr val="tx1"/>
        </a:fontRef>
      </xdr:style>
    </xdr:cxnSp>
    <xdr:clientData/>
  </xdr:twoCellAnchor>
  <xdr:twoCellAnchor>
    <xdr:from>
      <xdr:col>9</xdr:col>
      <xdr:colOff>123825</xdr:colOff>
      <xdr:row>41</xdr:row>
      <xdr:rowOff>114300</xdr:rowOff>
    </xdr:from>
    <xdr:to>
      <xdr:col>15</xdr:col>
      <xdr:colOff>171450</xdr:colOff>
      <xdr:row>41</xdr:row>
      <xdr:rowOff>114300</xdr:rowOff>
    </xdr:to>
    <xdr:cxnSp macro="">
      <xdr:nvCxnSpPr>
        <xdr:cNvPr id="29" name="Straight Connector 28">
          <a:extLst>
            <a:ext uri="{FF2B5EF4-FFF2-40B4-BE49-F238E27FC236}">
              <a16:creationId xmlns:a16="http://schemas.microsoft.com/office/drawing/2014/main" id="{C54218B3-FBA5-4C7E-9EEB-CF44D8EE047B}"/>
            </a:ext>
          </a:extLst>
        </xdr:cNvPr>
        <xdr:cNvCxnSpPr/>
      </xdr:nvCxnSpPr>
      <xdr:spPr>
        <a:xfrm>
          <a:off x="5610225" y="7924800"/>
          <a:ext cx="3705225" cy="0"/>
        </a:xfrm>
        <a:prstGeom prst="line">
          <a:avLst/>
        </a:prstGeom>
      </xdr:spPr>
      <xdr:style>
        <a:lnRef idx="1">
          <a:schemeClr val="accent2"/>
        </a:lnRef>
        <a:fillRef idx="0">
          <a:schemeClr val="accent2"/>
        </a:fillRef>
        <a:effectRef idx="0">
          <a:schemeClr val="accent2"/>
        </a:effectRef>
        <a:fontRef idx="minor">
          <a:schemeClr val="tx1"/>
        </a:fontRef>
      </xdr:style>
    </xdr:cxnSp>
    <xdr:clientData/>
  </xdr:twoCellAnchor>
  <xdr:twoCellAnchor>
    <xdr:from>
      <xdr:col>9</xdr:col>
      <xdr:colOff>114300</xdr:colOff>
      <xdr:row>57</xdr:row>
      <xdr:rowOff>114300</xdr:rowOff>
    </xdr:from>
    <xdr:to>
      <xdr:col>15</xdr:col>
      <xdr:colOff>161925</xdr:colOff>
      <xdr:row>57</xdr:row>
      <xdr:rowOff>114300</xdr:rowOff>
    </xdr:to>
    <xdr:cxnSp macro="">
      <xdr:nvCxnSpPr>
        <xdr:cNvPr id="30" name="Straight Connector 29">
          <a:extLst>
            <a:ext uri="{FF2B5EF4-FFF2-40B4-BE49-F238E27FC236}">
              <a16:creationId xmlns:a16="http://schemas.microsoft.com/office/drawing/2014/main" id="{6768738E-EEE7-4411-AFBB-D1470EA5D5B8}"/>
            </a:ext>
          </a:extLst>
        </xdr:cNvPr>
        <xdr:cNvCxnSpPr/>
      </xdr:nvCxnSpPr>
      <xdr:spPr>
        <a:xfrm>
          <a:off x="5600700" y="10972800"/>
          <a:ext cx="3705225" cy="0"/>
        </a:xfrm>
        <a:prstGeom prst="line">
          <a:avLst/>
        </a:prstGeom>
      </xdr:spPr>
      <xdr:style>
        <a:lnRef idx="1">
          <a:schemeClr val="accent2"/>
        </a:lnRef>
        <a:fillRef idx="0">
          <a:schemeClr val="accent2"/>
        </a:fillRef>
        <a:effectRef idx="0">
          <a:schemeClr val="accent2"/>
        </a:effectRef>
        <a:fontRef idx="minor">
          <a:schemeClr val="tx1"/>
        </a:fontRef>
      </xdr:style>
    </xdr:cxnSp>
    <xdr:clientData/>
  </xdr:twoCellAnchor>
  <xdr:twoCellAnchor>
    <xdr:from>
      <xdr:col>9</xdr:col>
      <xdr:colOff>114300</xdr:colOff>
      <xdr:row>73</xdr:row>
      <xdr:rowOff>114300</xdr:rowOff>
    </xdr:from>
    <xdr:to>
      <xdr:col>15</xdr:col>
      <xdr:colOff>161925</xdr:colOff>
      <xdr:row>73</xdr:row>
      <xdr:rowOff>114300</xdr:rowOff>
    </xdr:to>
    <xdr:cxnSp macro="">
      <xdr:nvCxnSpPr>
        <xdr:cNvPr id="31" name="Straight Connector 30">
          <a:extLst>
            <a:ext uri="{FF2B5EF4-FFF2-40B4-BE49-F238E27FC236}">
              <a16:creationId xmlns:a16="http://schemas.microsoft.com/office/drawing/2014/main" id="{C7E5D2A3-5AA7-40D0-B4AA-DCA6576017F6}"/>
            </a:ext>
          </a:extLst>
        </xdr:cNvPr>
        <xdr:cNvCxnSpPr/>
      </xdr:nvCxnSpPr>
      <xdr:spPr>
        <a:xfrm>
          <a:off x="5600700" y="14020800"/>
          <a:ext cx="3705225" cy="0"/>
        </a:xfrm>
        <a:prstGeom prst="line">
          <a:avLst/>
        </a:prstGeom>
      </xdr:spPr>
      <xdr:style>
        <a:lnRef idx="1">
          <a:schemeClr val="accent2"/>
        </a:lnRef>
        <a:fillRef idx="0">
          <a:schemeClr val="accent2"/>
        </a:fillRef>
        <a:effectRef idx="0">
          <a:schemeClr val="accent2"/>
        </a:effectRef>
        <a:fontRef idx="minor">
          <a:schemeClr val="tx1"/>
        </a:fontRef>
      </xdr:style>
    </xdr:cxnSp>
    <xdr:clientData/>
  </xdr:twoCellAnchor>
  <xdr:twoCellAnchor>
    <xdr:from>
      <xdr:col>9</xdr:col>
      <xdr:colOff>114300</xdr:colOff>
      <xdr:row>89</xdr:row>
      <xdr:rowOff>114300</xdr:rowOff>
    </xdr:from>
    <xdr:to>
      <xdr:col>15</xdr:col>
      <xdr:colOff>161925</xdr:colOff>
      <xdr:row>89</xdr:row>
      <xdr:rowOff>114300</xdr:rowOff>
    </xdr:to>
    <xdr:cxnSp macro="">
      <xdr:nvCxnSpPr>
        <xdr:cNvPr id="32" name="Straight Connector 31">
          <a:extLst>
            <a:ext uri="{FF2B5EF4-FFF2-40B4-BE49-F238E27FC236}">
              <a16:creationId xmlns:a16="http://schemas.microsoft.com/office/drawing/2014/main" id="{7D047E19-E05D-4E7D-8387-AA857BE5552F}"/>
            </a:ext>
          </a:extLst>
        </xdr:cNvPr>
        <xdr:cNvCxnSpPr/>
      </xdr:nvCxnSpPr>
      <xdr:spPr>
        <a:xfrm>
          <a:off x="5600700" y="17068800"/>
          <a:ext cx="3705225" cy="0"/>
        </a:xfrm>
        <a:prstGeom prst="line">
          <a:avLst/>
        </a:prstGeom>
      </xdr:spPr>
      <xdr:style>
        <a:lnRef idx="1">
          <a:schemeClr val="accent2"/>
        </a:lnRef>
        <a:fillRef idx="0">
          <a:schemeClr val="accent2"/>
        </a:fillRef>
        <a:effectRef idx="0">
          <a:schemeClr val="accent2"/>
        </a:effectRef>
        <a:fontRef idx="minor">
          <a:schemeClr val="tx1"/>
        </a:fontRef>
      </xdr:style>
    </xdr:cxnSp>
    <xdr:clientData/>
  </xdr:twoCellAnchor>
  <xdr:twoCellAnchor>
    <xdr:from>
      <xdr:col>17</xdr:col>
      <xdr:colOff>114300</xdr:colOff>
      <xdr:row>9</xdr:row>
      <xdr:rowOff>152400</xdr:rowOff>
    </xdr:from>
    <xdr:to>
      <xdr:col>23</xdr:col>
      <xdr:colOff>161925</xdr:colOff>
      <xdr:row>9</xdr:row>
      <xdr:rowOff>152400</xdr:rowOff>
    </xdr:to>
    <xdr:cxnSp macro="">
      <xdr:nvCxnSpPr>
        <xdr:cNvPr id="33" name="Straight Connector 32">
          <a:extLst>
            <a:ext uri="{FF2B5EF4-FFF2-40B4-BE49-F238E27FC236}">
              <a16:creationId xmlns:a16="http://schemas.microsoft.com/office/drawing/2014/main" id="{C75DF764-FA5A-4EFA-9155-EAC9C1E57A65}"/>
            </a:ext>
          </a:extLst>
        </xdr:cNvPr>
        <xdr:cNvCxnSpPr/>
      </xdr:nvCxnSpPr>
      <xdr:spPr>
        <a:xfrm>
          <a:off x="10477500" y="1866900"/>
          <a:ext cx="3705225" cy="0"/>
        </a:xfrm>
        <a:prstGeom prst="line">
          <a:avLst/>
        </a:prstGeom>
      </xdr:spPr>
      <xdr:style>
        <a:lnRef idx="1">
          <a:schemeClr val="accent2"/>
        </a:lnRef>
        <a:fillRef idx="0">
          <a:schemeClr val="accent2"/>
        </a:fillRef>
        <a:effectRef idx="0">
          <a:schemeClr val="accent2"/>
        </a:effectRef>
        <a:fontRef idx="minor">
          <a:schemeClr val="tx1"/>
        </a:fontRef>
      </xdr:style>
    </xdr:cxnSp>
    <xdr:clientData/>
  </xdr:twoCellAnchor>
  <xdr:twoCellAnchor>
    <xdr:from>
      <xdr:col>17</xdr:col>
      <xdr:colOff>114300</xdr:colOff>
      <xdr:row>25</xdr:row>
      <xdr:rowOff>104775</xdr:rowOff>
    </xdr:from>
    <xdr:to>
      <xdr:col>23</xdr:col>
      <xdr:colOff>161925</xdr:colOff>
      <xdr:row>25</xdr:row>
      <xdr:rowOff>104775</xdr:rowOff>
    </xdr:to>
    <xdr:cxnSp macro="">
      <xdr:nvCxnSpPr>
        <xdr:cNvPr id="34" name="Straight Connector 33">
          <a:extLst>
            <a:ext uri="{FF2B5EF4-FFF2-40B4-BE49-F238E27FC236}">
              <a16:creationId xmlns:a16="http://schemas.microsoft.com/office/drawing/2014/main" id="{F7E36929-F98E-4618-8A65-E74F72FC67A2}"/>
            </a:ext>
          </a:extLst>
        </xdr:cNvPr>
        <xdr:cNvCxnSpPr/>
      </xdr:nvCxnSpPr>
      <xdr:spPr>
        <a:xfrm>
          <a:off x="10477500" y="4867275"/>
          <a:ext cx="3705225" cy="0"/>
        </a:xfrm>
        <a:prstGeom prst="line">
          <a:avLst/>
        </a:prstGeom>
      </xdr:spPr>
      <xdr:style>
        <a:lnRef idx="1">
          <a:schemeClr val="accent2"/>
        </a:lnRef>
        <a:fillRef idx="0">
          <a:schemeClr val="accent2"/>
        </a:fillRef>
        <a:effectRef idx="0">
          <a:schemeClr val="accent2"/>
        </a:effectRef>
        <a:fontRef idx="minor">
          <a:schemeClr val="tx1"/>
        </a:fontRef>
      </xdr:style>
    </xdr:cxnSp>
    <xdr:clientData/>
  </xdr:twoCellAnchor>
  <xdr:twoCellAnchor>
    <xdr:from>
      <xdr:col>17</xdr:col>
      <xdr:colOff>123825</xdr:colOff>
      <xdr:row>41</xdr:row>
      <xdr:rowOff>114300</xdr:rowOff>
    </xdr:from>
    <xdr:to>
      <xdr:col>23</xdr:col>
      <xdr:colOff>171450</xdr:colOff>
      <xdr:row>41</xdr:row>
      <xdr:rowOff>114300</xdr:rowOff>
    </xdr:to>
    <xdr:cxnSp macro="">
      <xdr:nvCxnSpPr>
        <xdr:cNvPr id="35" name="Straight Connector 34">
          <a:extLst>
            <a:ext uri="{FF2B5EF4-FFF2-40B4-BE49-F238E27FC236}">
              <a16:creationId xmlns:a16="http://schemas.microsoft.com/office/drawing/2014/main" id="{5C665D25-E9C5-45B7-8201-750350E959E1}"/>
            </a:ext>
          </a:extLst>
        </xdr:cNvPr>
        <xdr:cNvCxnSpPr/>
      </xdr:nvCxnSpPr>
      <xdr:spPr>
        <a:xfrm>
          <a:off x="10487025" y="7924800"/>
          <a:ext cx="3705225" cy="0"/>
        </a:xfrm>
        <a:prstGeom prst="line">
          <a:avLst/>
        </a:prstGeom>
      </xdr:spPr>
      <xdr:style>
        <a:lnRef idx="1">
          <a:schemeClr val="accent2"/>
        </a:lnRef>
        <a:fillRef idx="0">
          <a:schemeClr val="accent2"/>
        </a:fillRef>
        <a:effectRef idx="0">
          <a:schemeClr val="accent2"/>
        </a:effectRef>
        <a:fontRef idx="minor">
          <a:schemeClr val="tx1"/>
        </a:fontRef>
      </xdr:style>
    </xdr:cxnSp>
    <xdr:clientData/>
  </xdr:twoCellAnchor>
  <xdr:twoCellAnchor>
    <xdr:from>
      <xdr:col>17</xdr:col>
      <xdr:colOff>114300</xdr:colOff>
      <xdr:row>57</xdr:row>
      <xdr:rowOff>114300</xdr:rowOff>
    </xdr:from>
    <xdr:to>
      <xdr:col>23</xdr:col>
      <xdr:colOff>161925</xdr:colOff>
      <xdr:row>57</xdr:row>
      <xdr:rowOff>114300</xdr:rowOff>
    </xdr:to>
    <xdr:cxnSp macro="">
      <xdr:nvCxnSpPr>
        <xdr:cNvPr id="36" name="Straight Connector 35">
          <a:extLst>
            <a:ext uri="{FF2B5EF4-FFF2-40B4-BE49-F238E27FC236}">
              <a16:creationId xmlns:a16="http://schemas.microsoft.com/office/drawing/2014/main" id="{83FBF070-82CB-4CA3-850E-10348A6CB648}"/>
            </a:ext>
          </a:extLst>
        </xdr:cNvPr>
        <xdr:cNvCxnSpPr/>
      </xdr:nvCxnSpPr>
      <xdr:spPr>
        <a:xfrm>
          <a:off x="10477500" y="10972800"/>
          <a:ext cx="3705225" cy="0"/>
        </a:xfrm>
        <a:prstGeom prst="line">
          <a:avLst/>
        </a:prstGeom>
      </xdr:spPr>
      <xdr:style>
        <a:lnRef idx="1">
          <a:schemeClr val="accent2"/>
        </a:lnRef>
        <a:fillRef idx="0">
          <a:schemeClr val="accent2"/>
        </a:fillRef>
        <a:effectRef idx="0">
          <a:schemeClr val="accent2"/>
        </a:effectRef>
        <a:fontRef idx="minor">
          <a:schemeClr val="tx1"/>
        </a:fontRef>
      </xdr:style>
    </xdr:cxnSp>
    <xdr:clientData/>
  </xdr:twoCellAnchor>
  <xdr:twoCellAnchor>
    <xdr:from>
      <xdr:col>17</xdr:col>
      <xdr:colOff>123825</xdr:colOff>
      <xdr:row>73</xdr:row>
      <xdr:rowOff>114300</xdr:rowOff>
    </xdr:from>
    <xdr:to>
      <xdr:col>23</xdr:col>
      <xdr:colOff>171450</xdr:colOff>
      <xdr:row>73</xdr:row>
      <xdr:rowOff>114300</xdr:rowOff>
    </xdr:to>
    <xdr:cxnSp macro="">
      <xdr:nvCxnSpPr>
        <xdr:cNvPr id="37" name="Straight Connector 36">
          <a:extLst>
            <a:ext uri="{FF2B5EF4-FFF2-40B4-BE49-F238E27FC236}">
              <a16:creationId xmlns:a16="http://schemas.microsoft.com/office/drawing/2014/main" id="{42860821-BBE9-464E-AB0D-B9DD6908F2D8}"/>
            </a:ext>
          </a:extLst>
        </xdr:cNvPr>
        <xdr:cNvCxnSpPr/>
      </xdr:nvCxnSpPr>
      <xdr:spPr>
        <a:xfrm>
          <a:off x="10487025" y="14020800"/>
          <a:ext cx="3705225" cy="0"/>
        </a:xfrm>
        <a:prstGeom prst="line">
          <a:avLst/>
        </a:prstGeom>
      </xdr:spPr>
      <xdr:style>
        <a:lnRef idx="1">
          <a:schemeClr val="accent2"/>
        </a:lnRef>
        <a:fillRef idx="0">
          <a:schemeClr val="accent2"/>
        </a:fillRef>
        <a:effectRef idx="0">
          <a:schemeClr val="accent2"/>
        </a:effectRef>
        <a:fontRef idx="minor">
          <a:schemeClr val="tx1"/>
        </a:fontRef>
      </xdr:style>
    </xdr:cxnSp>
    <xdr:clientData/>
  </xdr:twoCellAnchor>
  <xdr:twoCellAnchor>
    <xdr:from>
      <xdr:col>17</xdr:col>
      <xdr:colOff>123825</xdr:colOff>
      <xdr:row>89</xdr:row>
      <xdr:rowOff>114300</xdr:rowOff>
    </xdr:from>
    <xdr:to>
      <xdr:col>23</xdr:col>
      <xdr:colOff>171450</xdr:colOff>
      <xdr:row>89</xdr:row>
      <xdr:rowOff>114300</xdr:rowOff>
    </xdr:to>
    <xdr:cxnSp macro="">
      <xdr:nvCxnSpPr>
        <xdr:cNvPr id="38" name="Straight Connector 37">
          <a:extLst>
            <a:ext uri="{FF2B5EF4-FFF2-40B4-BE49-F238E27FC236}">
              <a16:creationId xmlns:a16="http://schemas.microsoft.com/office/drawing/2014/main" id="{0CB7D39F-A6FC-4CFB-A7B0-94A6FD431894}"/>
            </a:ext>
          </a:extLst>
        </xdr:cNvPr>
        <xdr:cNvCxnSpPr/>
      </xdr:nvCxnSpPr>
      <xdr:spPr>
        <a:xfrm>
          <a:off x="10487025" y="17068800"/>
          <a:ext cx="3705225" cy="0"/>
        </a:xfrm>
        <a:prstGeom prst="line">
          <a:avLst/>
        </a:prstGeom>
      </xdr:spPr>
      <xdr:style>
        <a:lnRef idx="1">
          <a:schemeClr val="accent2"/>
        </a:lnRef>
        <a:fillRef idx="0">
          <a:schemeClr val="accent2"/>
        </a:fillRef>
        <a:effectRef idx="0">
          <a:schemeClr val="accent2"/>
        </a:effectRef>
        <a:fontRef idx="minor">
          <a:schemeClr val="tx1"/>
        </a:fontRef>
      </xdr:style>
    </xdr:cxnSp>
    <xdr:clientData/>
  </xdr:twoCellAnchor>
  <xdr:twoCellAnchor>
    <xdr:from>
      <xdr:col>25</xdr:col>
      <xdr:colOff>114300</xdr:colOff>
      <xdr:row>25</xdr:row>
      <xdr:rowOff>114300</xdr:rowOff>
    </xdr:from>
    <xdr:to>
      <xdr:col>31</xdr:col>
      <xdr:colOff>161925</xdr:colOff>
      <xdr:row>25</xdr:row>
      <xdr:rowOff>114300</xdr:rowOff>
    </xdr:to>
    <xdr:cxnSp macro="">
      <xdr:nvCxnSpPr>
        <xdr:cNvPr id="39" name="Straight Connector 38">
          <a:extLst>
            <a:ext uri="{FF2B5EF4-FFF2-40B4-BE49-F238E27FC236}">
              <a16:creationId xmlns:a16="http://schemas.microsoft.com/office/drawing/2014/main" id="{5FD99316-3867-46D8-84E7-E05D9F9FAE62}"/>
            </a:ext>
          </a:extLst>
        </xdr:cNvPr>
        <xdr:cNvCxnSpPr/>
      </xdr:nvCxnSpPr>
      <xdr:spPr>
        <a:xfrm>
          <a:off x="15354300" y="4876800"/>
          <a:ext cx="3705225" cy="0"/>
        </a:xfrm>
        <a:prstGeom prst="line">
          <a:avLst/>
        </a:prstGeom>
      </xdr:spPr>
      <xdr:style>
        <a:lnRef idx="1">
          <a:schemeClr val="accent2"/>
        </a:lnRef>
        <a:fillRef idx="0">
          <a:schemeClr val="accent2"/>
        </a:fillRef>
        <a:effectRef idx="0">
          <a:schemeClr val="accent2"/>
        </a:effectRef>
        <a:fontRef idx="minor">
          <a:schemeClr val="tx1"/>
        </a:fontRef>
      </xdr:style>
    </xdr:cxnSp>
    <xdr:clientData/>
  </xdr:twoCellAnchor>
  <xdr:twoCellAnchor>
    <xdr:from>
      <xdr:col>25</xdr:col>
      <xdr:colOff>123825</xdr:colOff>
      <xdr:row>41</xdr:row>
      <xdr:rowOff>152400</xdr:rowOff>
    </xdr:from>
    <xdr:to>
      <xdr:col>31</xdr:col>
      <xdr:colOff>171450</xdr:colOff>
      <xdr:row>41</xdr:row>
      <xdr:rowOff>152400</xdr:rowOff>
    </xdr:to>
    <xdr:cxnSp macro="">
      <xdr:nvCxnSpPr>
        <xdr:cNvPr id="40" name="Straight Connector 39">
          <a:extLst>
            <a:ext uri="{FF2B5EF4-FFF2-40B4-BE49-F238E27FC236}">
              <a16:creationId xmlns:a16="http://schemas.microsoft.com/office/drawing/2014/main" id="{695E486A-51C4-4D06-BB93-8325F4A4B7DE}"/>
            </a:ext>
          </a:extLst>
        </xdr:cNvPr>
        <xdr:cNvCxnSpPr/>
      </xdr:nvCxnSpPr>
      <xdr:spPr>
        <a:xfrm>
          <a:off x="15363825" y="7962900"/>
          <a:ext cx="3705225" cy="0"/>
        </a:xfrm>
        <a:prstGeom prst="line">
          <a:avLst/>
        </a:prstGeom>
      </xdr:spPr>
      <xdr:style>
        <a:lnRef idx="1">
          <a:schemeClr val="accent2"/>
        </a:lnRef>
        <a:fillRef idx="0">
          <a:schemeClr val="accent2"/>
        </a:fillRef>
        <a:effectRef idx="0">
          <a:schemeClr val="accent2"/>
        </a:effectRef>
        <a:fontRef idx="minor">
          <a:schemeClr val="tx1"/>
        </a:fontRef>
      </xdr:style>
    </xdr:cxnSp>
    <xdr:clientData/>
  </xdr:twoCellAnchor>
  <xdr:twoCellAnchor>
    <xdr:from>
      <xdr:col>25</xdr:col>
      <xdr:colOff>123825</xdr:colOff>
      <xdr:row>57</xdr:row>
      <xdr:rowOff>104775</xdr:rowOff>
    </xdr:from>
    <xdr:to>
      <xdr:col>31</xdr:col>
      <xdr:colOff>171450</xdr:colOff>
      <xdr:row>57</xdr:row>
      <xdr:rowOff>104775</xdr:rowOff>
    </xdr:to>
    <xdr:cxnSp macro="">
      <xdr:nvCxnSpPr>
        <xdr:cNvPr id="41" name="Straight Connector 40">
          <a:extLst>
            <a:ext uri="{FF2B5EF4-FFF2-40B4-BE49-F238E27FC236}">
              <a16:creationId xmlns:a16="http://schemas.microsoft.com/office/drawing/2014/main" id="{630492D4-3A9E-4716-9AEA-2947390E86F9}"/>
            </a:ext>
          </a:extLst>
        </xdr:cNvPr>
        <xdr:cNvCxnSpPr/>
      </xdr:nvCxnSpPr>
      <xdr:spPr>
        <a:xfrm>
          <a:off x="15363825" y="10963275"/>
          <a:ext cx="3705225" cy="0"/>
        </a:xfrm>
        <a:prstGeom prst="line">
          <a:avLst/>
        </a:prstGeom>
      </xdr:spPr>
      <xdr:style>
        <a:lnRef idx="1">
          <a:schemeClr val="accent2"/>
        </a:lnRef>
        <a:fillRef idx="0">
          <a:schemeClr val="accent2"/>
        </a:fillRef>
        <a:effectRef idx="0">
          <a:schemeClr val="accent2"/>
        </a:effectRef>
        <a:fontRef idx="minor">
          <a:schemeClr val="tx1"/>
        </a:fontRef>
      </xdr:style>
    </xdr:cxnSp>
    <xdr:clientData/>
  </xdr:twoCellAnchor>
  <xdr:twoCellAnchor>
    <xdr:from>
      <xdr:col>24</xdr:col>
      <xdr:colOff>0</xdr:colOff>
      <xdr:row>64</xdr:row>
      <xdr:rowOff>0</xdr:rowOff>
    </xdr:from>
    <xdr:to>
      <xdr:col>31</xdr:col>
      <xdr:colOff>304800</xdr:colOff>
      <xdr:row>78</xdr:row>
      <xdr:rowOff>76200</xdr:rowOff>
    </xdr:to>
    <xdr:graphicFrame macro="">
      <xdr:nvGraphicFramePr>
        <xdr:cNvPr id="42" name="Chart 41">
          <a:extLst>
            <a:ext uri="{FF2B5EF4-FFF2-40B4-BE49-F238E27FC236}">
              <a16:creationId xmlns:a16="http://schemas.microsoft.com/office/drawing/2014/main" id="{FC178220-497C-4A22-95C2-E427645C902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2"/>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0.15833</cdr:x>
      <cdr:y>0.66667</cdr:y>
    </cdr:from>
    <cdr:to>
      <cdr:x>0.96875</cdr:x>
      <cdr:y>0.66667</cdr:y>
    </cdr:to>
    <cdr:cxnSp macro="">
      <cdr:nvCxnSpPr>
        <cdr:cNvPr id="3" name="Straight Connector 2">
          <a:extLst xmlns:a="http://schemas.openxmlformats.org/drawingml/2006/main">
            <a:ext uri="{FF2B5EF4-FFF2-40B4-BE49-F238E27FC236}">
              <a16:creationId xmlns:a16="http://schemas.microsoft.com/office/drawing/2014/main" id="{A3EB1794-2E78-6CD9-E12F-CF37484922F6}"/>
            </a:ext>
          </a:extLst>
        </cdr:cNvPr>
        <cdr:cNvCxnSpPr/>
      </cdr:nvCxnSpPr>
      <cdr:spPr>
        <a:xfrm xmlns:a="http://schemas.openxmlformats.org/drawingml/2006/main">
          <a:off x="723900" y="1828800"/>
          <a:ext cx="3705225" cy="0"/>
        </a:xfrm>
        <a:prstGeom xmlns:a="http://schemas.openxmlformats.org/drawingml/2006/main" prst="line">
          <a:avLst/>
        </a:prstGeom>
      </cdr:spPr>
      <cdr:style>
        <a:lnRef xmlns:a="http://schemas.openxmlformats.org/drawingml/2006/main" idx="1">
          <a:schemeClr val="accent2"/>
        </a:lnRef>
        <a:fillRef xmlns:a="http://schemas.openxmlformats.org/drawingml/2006/main" idx="0">
          <a:schemeClr val="accent2"/>
        </a:fillRef>
        <a:effectRef xmlns:a="http://schemas.openxmlformats.org/drawingml/2006/main" idx="0">
          <a:schemeClr val="accent2"/>
        </a:effectRef>
        <a:fontRef xmlns:a="http://schemas.openxmlformats.org/drawingml/2006/main" idx="minor">
          <a:schemeClr val="tx1"/>
        </a:fontRef>
      </cdr:style>
    </cdr:cxnSp>
  </cdr:relSizeAnchor>
</c:userShapes>
</file>

<file path=xl/drawings/drawing3.xml><?xml version="1.0" encoding="utf-8"?>
<c:userShapes xmlns:c="http://schemas.openxmlformats.org/drawingml/2006/chart">
  <cdr:relSizeAnchor xmlns:cdr="http://schemas.openxmlformats.org/drawingml/2006/chartDrawing">
    <cdr:from>
      <cdr:x>0.15903</cdr:x>
      <cdr:y>0.67014</cdr:y>
    </cdr:from>
    <cdr:to>
      <cdr:x>0.96944</cdr:x>
      <cdr:y>0.67014</cdr:y>
    </cdr:to>
    <cdr:cxnSp macro="">
      <cdr:nvCxnSpPr>
        <cdr:cNvPr id="2" name="Straight Connector 1">
          <a:extLst xmlns:a="http://schemas.openxmlformats.org/drawingml/2006/main">
            <a:ext uri="{FF2B5EF4-FFF2-40B4-BE49-F238E27FC236}">
              <a16:creationId xmlns:a16="http://schemas.microsoft.com/office/drawing/2014/main" id="{FEC87068-6FAA-67F3-DFD2-690FE3805B7F}"/>
            </a:ext>
          </a:extLst>
        </cdr:cNvPr>
        <cdr:cNvCxnSpPr/>
      </cdr:nvCxnSpPr>
      <cdr:spPr>
        <a:xfrm xmlns:a="http://schemas.openxmlformats.org/drawingml/2006/main">
          <a:off x="727075" y="1838325"/>
          <a:ext cx="3705225" cy="0"/>
        </a:xfrm>
        <a:prstGeom xmlns:a="http://schemas.openxmlformats.org/drawingml/2006/main" prst="line">
          <a:avLst/>
        </a:prstGeom>
      </cdr:spPr>
      <cdr:style>
        <a:lnRef xmlns:a="http://schemas.openxmlformats.org/drawingml/2006/main" idx="1">
          <a:schemeClr val="accent2"/>
        </a:lnRef>
        <a:fillRef xmlns:a="http://schemas.openxmlformats.org/drawingml/2006/main" idx="0">
          <a:schemeClr val="accent2"/>
        </a:fillRef>
        <a:effectRef xmlns:a="http://schemas.openxmlformats.org/drawingml/2006/main" idx="0">
          <a:schemeClr val="accent2"/>
        </a:effectRef>
        <a:fontRef xmlns:a="http://schemas.openxmlformats.org/drawingml/2006/main" idx="minor">
          <a:schemeClr val="tx1"/>
        </a:fontRef>
      </cdr:style>
    </cdr:cxnSp>
  </cdr:relSizeAnchor>
</c:userShapes>
</file>

<file path=xl/drawings/drawing4.xml><?xml version="1.0" encoding="utf-8"?>
<xdr:wsDr xmlns:xdr="http://schemas.openxmlformats.org/drawingml/2006/spreadsheetDrawing" xmlns:a="http://schemas.openxmlformats.org/drawingml/2006/main">
  <xdr:twoCellAnchor>
    <xdr:from>
      <xdr:col>0</xdr:col>
      <xdr:colOff>0</xdr:colOff>
      <xdr:row>0</xdr:row>
      <xdr:rowOff>0</xdr:rowOff>
    </xdr:from>
    <xdr:to>
      <xdr:col>7</xdr:col>
      <xdr:colOff>304800</xdr:colOff>
      <xdr:row>14</xdr:row>
      <xdr:rowOff>76200</xdr:rowOff>
    </xdr:to>
    <xdr:graphicFrame macro="">
      <xdr:nvGraphicFramePr>
        <xdr:cNvPr id="2" name="Chart 1">
          <a:extLst>
            <a:ext uri="{FF2B5EF4-FFF2-40B4-BE49-F238E27FC236}">
              <a16:creationId xmlns:a16="http://schemas.microsoft.com/office/drawing/2014/main" id="{AD603275-C972-4487-94DF-4D135743F3D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16</xdr:row>
      <xdr:rowOff>0</xdr:rowOff>
    </xdr:from>
    <xdr:to>
      <xdr:col>7</xdr:col>
      <xdr:colOff>304800</xdr:colOff>
      <xdr:row>30</xdr:row>
      <xdr:rowOff>76200</xdr:rowOff>
    </xdr:to>
    <xdr:graphicFrame macro="">
      <xdr:nvGraphicFramePr>
        <xdr:cNvPr id="3" name="Chart 2">
          <a:extLst>
            <a:ext uri="{FF2B5EF4-FFF2-40B4-BE49-F238E27FC236}">
              <a16:creationId xmlns:a16="http://schemas.microsoft.com/office/drawing/2014/main" id="{B2DE50CA-E8D7-42E6-A5B8-DB40804416F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32</xdr:row>
      <xdr:rowOff>0</xdr:rowOff>
    </xdr:from>
    <xdr:to>
      <xdr:col>7</xdr:col>
      <xdr:colOff>304800</xdr:colOff>
      <xdr:row>46</xdr:row>
      <xdr:rowOff>76200</xdr:rowOff>
    </xdr:to>
    <xdr:graphicFrame macro="">
      <xdr:nvGraphicFramePr>
        <xdr:cNvPr id="4" name="Chart 3">
          <a:extLst>
            <a:ext uri="{FF2B5EF4-FFF2-40B4-BE49-F238E27FC236}">
              <a16:creationId xmlns:a16="http://schemas.microsoft.com/office/drawing/2014/main" id="{183B3398-9BD9-40DD-AE98-9338BDF5250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8</xdr:col>
      <xdr:colOff>9525</xdr:colOff>
      <xdr:row>0</xdr:row>
      <xdr:rowOff>0</xdr:rowOff>
    </xdr:from>
    <xdr:to>
      <xdr:col>15</xdr:col>
      <xdr:colOff>314325</xdr:colOff>
      <xdr:row>14</xdr:row>
      <xdr:rowOff>76200</xdr:rowOff>
    </xdr:to>
    <xdr:graphicFrame macro="">
      <xdr:nvGraphicFramePr>
        <xdr:cNvPr id="5" name="Chart 4">
          <a:extLst>
            <a:ext uri="{FF2B5EF4-FFF2-40B4-BE49-F238E27FC236}">
              <a16:creationId xmlns:a16="http://schemas.microsoft.com/office/drawing/2014/main" id="{062C45D6-EE71-4F39-8614-0F257645BAB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7</xdr:col>
      <xdr:colOff>600075</xdr:colOff>
      <xdr:row>16</xdr:row>
      <xdr:rowOff>9525</xdr:rowOff>
    </xdr:from>
    <xdr:to>
      <xdr:col>15</xdr:col>
      <xdr:colOff>295275</xdr:colOff>
      <xdr:row>30</xdr:row>
      <xdr:rowOff>85725</xdr:rowOff>
    </xdr:to>
    <xdr:graphicFrame macro="">
      <xdr:nvGraphicFramePr>
        <xdr:cNvPr id="6" name="Chart 5">
          <a:extLst>
            <a:ext uri="{FF2B5EF4-FFF2-40B4-BE49-F238E27FC236}">
              <a16:creationId xmlns:a16="http://schemas.microsoft.com/office/drawing/2014/main" id="{A8F59366-A7A8-4D02-8392-92E00B155EB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16</xdr:col>
      <xdr:colOff>0</xdr:colOff>
      <xdr:row>0</xdr:row>
      <xdr:rowOff>0</xdr:rowOff>
    </xdr:from>
    <xdr:to>
      <xdr:col>23</xdr:col>
      <xdr:colOff>304800</xdr:colOff>
      <xdr:row>14</xdr:row>
      <xdr:rowOff>76200</xdr:rowOff>
    </xdr:to>
    <xdr:graphicFrame macro="">
      <xdr:nvGraphicFramePr>
        <xdr:cNvPr id="7" name="Chart 6">
          <a:extLst>
            <a:ext uri="{FF2B5EF4-FFF2-40B4-BE49-F238E27FC236}">
              <a16:creationId xmlns:a16="http://schemas.microsoft.com/office/drawing/2014/main" id="{6C3F8C27-2C90-45D4-BA33-65A43967130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Downloads\2025-2026-Stream-Data-and-Trends%20(1).xlsx" TargetMode="External"/><Relationship Id="rId1" Type="http://schemas.openxmlformats.org/officeDocument/2006/relationships/externalLinkPath" Target="file:///C:\Downloads\2025-2026-Stream-Data-and-Trends%20(1).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ile:///C:\Downloads\2025-2026-Stormdrain-Data-and-Trends%20(1).xlsx" TargetMode="External"/><Relationship Id="rId1" Type="http://schemas.openxmlformats.org/officeDocument/2006/relationships/externalLinkPath" Target="file:///C:\Downloads\2025-2026-Stormdrain-Data-and-Trends%2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Summer Season Data - 2025-2026"/>
      <sheetName val="All Current Data - 2025-2026"/>
      <sheetName val="Summer Exceedances"/>
      <sheetName val="Winter Season Data - 2025-2026"/>
      <sheetName val="Winter Exceedances"/>
      <sheetName val="E. coli Trends"/>
      <sheetName val="Phosphorus Trends"/>
    </sheetNames>
    <sheetDataSet>
      <sheetData sheetId="0"/>
      <sheetData sheetId="1">
        <row r="2">
          <cell r="F2" t="str">
            <v>E. coli MPN</v>
          </cell>
          <cell r="S2" t="str">
            <v>E. coli MPN</v>
          </cell>
          <cell r="AF2" t="str">
            <v>E. coli MPN</v>
          </cell>
          <cell r="AS2" t="str">
            <v>E. coli MPN</v>
          </cell>
        </row>
        <row r="3">
          <cell r="A3" t="str">
            <v>July</v>
          </cell>
          <cell r="F3" t="str">
            <v>-</v>
          </cell>
          <cell r="N3" t="str">
            <v>July</v>
          </cell>
          <cell r="S3" t="str">
            <v>-</v>
          </cell>
          <cell r="AA3" t="str">
            <v>July</v>
          </cell>
          <cell r="AF3">
            <v>344.8</v>
          </cell>
          <cell r="AN3" t="str">
            <v>July</v>
          </cell>
          <cell r="AS3">
            <v>77.099999999999994</v>
          </cell>
        </row>
        <row r="4">
          <cell r="A4" t="str">
            <v>August</v>
          </cell>
          <cell r="F4">
            <v>248.9</v>
          </cell>
          <cell r="N4" t="str">
            <v>August</v>
          </cell>
          <cell r="S4" t="str">
            <v>-</v>
          </cell>
          <cell r="AA4" t="str">
            <v>August</v>
          </cell>
          <cell r="AF4">
            <v>344.8</v>
          </cell>
          <cell r="AN4" t="str">
            <v>August</v>
          </cell>
          <cell r="AS4">
            <v>86</v>
          </cell>
        </row>
        <row r="5">
          <cell r="A5" t="str">
            <v>September</v>
          </cell>
          <cell r="F5">
            <v>770.1</v>
          </cell>
          <cell r="N5" t="str">
            <v>September</v>
          </cell>
          <cell r="S5" t="str">
            <v>-</v>
          </cell>
          <cell r="AA5" t="str">
            <v>September</v>
          </cell>
          <cell r="AF5">
            <v>2419.1999999999998</v>
          </cell>
          <cell r="AN5" t="str">
            <v>September</v>
          </cell>
          <cell r="AS5">
            <v>2419.1999999999998</v>
          </cell>
        </row>
        <row r="6">
          <cell r="A6" t="str">
            <v>October</v>
          </cell>
          <cell r="F6">
            <v>387.3</v>
          </cell>
          <cell r="N6" t="str">
            <v>October</v>
          </cell>
          <cell r="S6">
            <v>116.9</v>
          </cell>
          <cell r="AA6" t="str">
            <v>October</v>
          </cell>
          <cell r="AF6">
            <v>113.7</v>
          </cell>
          <cell r="AN6" t="str">
            <v>October</v>
          </cell>
          <cell r="AS6">
            <v>137.6</v>
          </cell>
        </row>
        <row r="7">
          <cell r="A7" t="str">
            <v>November</v>
          </cell>
          <cell r="F7">
            <v>178.5</v>
          </cell>
          <cell r="N7" t="str">
            <v>November</v>
          </cell>
          <cell r="S7">
            <v>27.2</v>
          </cell>
          <cell r="AA7" t="str">
            <v>November</v>
          </cell>
          <cell r="AF7">
            <v>185</v>
          </cell>
          <cell r="AN7" t="str">
            <v>November</v>
          </cell>
          <cell r="AS7">
            <v>48</v>
          </cell>
        </row>
        <row r="8">
          <cell r="A8" t="str">
            <v>December</v>
          </cell>
          <cell r="F8">
            <v>133.4</v>
          </cell>
          <cell r="N8" t="str">
            <v>December</v>
          </cell>
          <cell r="S8" t="str">
            <v>-</v>
          </cell>
          <cell r="AA8" t="str">
            <v>December</v>
          </cell>
          <cell r="AF8">
            <v>727</v>
          </cell>
          <cell r="AN8" t="str">
            <v>December</v>
          </cell>
          <cell r="AS8">
            <v>613.1</v>
          </cell>
        </row>
        <row r="9">
          <cell r="A9" t="str">
            <v>January</v>
          </cell>
          <cell r="F9">
            <v>27.5</v>
          </cell>
          <cell r="N9" t="str">
            <v>January</v>
          </cell>
          <cell r="S9">
            <v>48.1</v>
          </cell>
          <cell r="AA9" t="str">
            <v>January</v>
          </cell>
          <cell r="AF9">
            <v>98.5</v>
          </cell>
          <cell r="AN9" t="str">
            <v>January</v>
          </cell>
          <cell r="AS9">
            <v>142.1</v>
          </cell>
        </row>
        <row r="10">
          <cell r="A10" t="str">
            <v>February</v>
          </cell>
          <cell r="F10">
            <v>95.9</v>
          </cell>
          <cell r="N10" t="str">
            <v>February</v>
          </cell>
          <cell r="S10">
            <v>104.6</v>
          </cell>
          <cell r="AA10" t="str">
            <v>February</v>
          </cell>
          <cell r="AF10">
            <v>344.8</v>
          </cell>
          <cell r="AN10" t="str">
            <v>February</v>
          </cell>
          <cell r="AS10">
            <v>435.2</v>
          </cell>
        </row>
        <row r="11">
          <cell r="A11" t="str">
            <v>March</v>
          </cell>
          <cell r="F11">
            <v>4.0999999999999996</v>
          </cell>
          <cell r="N11" t="str">
            <v>March</v>
          </cell>
          <cell r="S11">
            <v>44.8</v>
          </cell>
          <cell r="AA11" t="str">
            <v>March</v>
          </cell>
          <cell r="AF11">
            <v>206.3</v>
          </cell>
          <cell r="AN11" t="str">
            <v>March</v>
          </cell>
          <cell r="AS11">
            <v>41.3</v>
          </cell>
        </row>
        <row r="12">
          <cell r="A12" t="str">
            <v>April</v>
          </cell>
          <cell r="F12">
            <v>13.5</v>
          </cell>
          <cell r="N12" t="str">
            <v>April</v>
          </cell>
          <cell r="S12">
            <v>98.8</v>
          </cell>
          <cell r="AA12" t="str">
            <v>April</v>
          </cell>
          <cell r="AF12">
            <v>172.5</v>
          </cell>
          <cell r="AN12" t="str">
            <v>April</v>
          </cell>
          <cell r="AS12">
            <v>228.2</v>
          </cell>
        </row>
        <row r="13">
          <cell r="A13" t="str">
            <v>May</v>
          </cell>
          <cell r="F13">
            <v>68.400000000000006</v>
          </cell>
          <cell r="N13" t="str">
            <v>May</v>
          </cell>
          <cell r="S13">
            <v>157.6</v>
          </cell>
          <cell r="AA13" t="str">
            <v>May</v>
          </cell>
          <cell r="AF13">
            <v>191.8</v>
          </cell>
          <cell r="AN13" t="str">
            <v>May</v>
          </cell>
          <cell r="AS13">
            <v>172.3</v>
          </cell>
        </row>
        <row r="14">
          <cell r="A14" t="str">
            <v>June</v>
          </cell>
          <cell r="F14">
            <v>1732.9</v>
          </cell>
          <cell r="N14" t="str">
            <v>June</v>
          </cell>
          <cell r="S14">
            <v>517.20000000000005</v>
          </cell>
          <cell r="AA14" t="str">
            <v>June</v>
          </cell>
          <cell r="AF14">
            <v>920.8</v>
          </cell>
          <cell r="AN14" t="str">
            <v>June</v>
          </cell>
          <cell r="AS14">
            <v>148.30000000000001</v>
          </cell>
        </row>
        <row r="16">
          <cell r="F16" t="str">
            <v>E. coli MPN</v>
          </cell>
          <cell r="S16" t="str">
            <v>E. coli MPN</v>
          </cell>
          <cell r="AF16" t="str">
            <v>E. coli MPN</v>
          </cell>
          <cell r="AS16" t="str">
            <v>E. coli MPN</v>
          </cell>
        </row>
        <row r="17">
          <cell r="A17" t="str">
            <v>July</v>
          </cell>
          <cell r="F17">
            <v>461.1</v>
          </cell>
          <cell r="N17" t="str">
            <v>July</v>
          </cell>
          <cell r="S17">
            <v>161.6</v>
          </cell>
          <cell r="AA17" t="str">
            <v>July</v>
          </cell>
          <cell r="AF17">
            <v>344.8</v>
          </cell>
          <cell r="AN17" t="str">
            <v>July</v>
          </cell>
          <cell r="AS17">
            <v>69.099999999999994</v>
          </cell>
        </row>
        <row r="18">
          <cell r="A18" t="str">
            <v>August</v>
          </cell>
          <cell r="F18">
            <v>517.20000000000005</v>
          </cell>
          <cell r="N18" t="str">
            <v>August</v>
          </cell>
          <cell r="S18">
            <v>165.8</v>
          </cell>
          <cell r="AA18" t="str">
            <v>August</v>
          </cell>
          <cell r="AF18">
            <v>157.6</v>
          </cell>
          <cell r="AN18" t="str">
            <v>August</v>
          </cell>
          <cell r="AS18">
            <v>178.5</v>
          </cell>
        </row>
        <row r="19">
          <cell r="A19" t="str">
            <v>September</v>
          </cell>
          <cell r="F19">
            <v>980.4</v>
          </cell>
          <cell r="N19" t="str">
            <v>September</v>
          </cell>
          <cell r="S19">
            <v>1413.6</v>
          </cell>
          <cell r="AA19" t="str">
            <v>September</v>
          </cell>
          <cell r="AF19">
            <v>2419.1999999999998</v>
          </cell>
          <cell r="AN19" t="str">
            <v>September</v>
          </cell>
          <cell r="AS19">
            <v>2419.1999999999998</v>
          </cell>
        </row>
        <row r="20">
          <cell r="A20" t="str">
            <v>October</v>
          </cell>
          <cell r="F20">
            <v>86</v>
          </cell>
          <cell r="N20" t="str">
            <v>October</v>
          </cell>
          <cell r="S20">
            <v>107.6</v>
          </cell>
          <cell r="AA20" t="str">
            <v>October</v>
          </cell>
          <cell r="AF20">
            <v>770.1</v>
          </cell>
          <cell r="AN20" t="str">
            <v>October</v>
          </cell>
          <cell r="AS20">
            <v>143.9</v>
          </cell>
        </row>
        <row r="21">
          <cell r="A21" t="str">
            <v>November</v>
          </cell>
          <cell r="F21">
            <v>38.299999999999997</v>
          </cell>
          <cell r="N21" t="str">
            <v>November</v>
          </cell>
          <cell r="S21">
            <v>34.5</v>
          </cell>
          <cell r="AA21" t="str">
            <v>November</v>
          </cell>
          <cell r="AF21">
            <v>83.6</v>
          </cell>
          <cell r="AN21" t="str">
            <v>November</v>
          </cell>
          <cell r="AS21">
            <v>122.3</v>
          </cell>
        </row>
        <row r="22">
          <cell r="A22" t="str">
            <v>December</v>
          </cell>
          <cell r="F22">
            <v>344.8</v>
          </cell>
          <cell r="N22" t="str">
            <v>December</v>
          </cell>
          <cell r="S22">
            <v>133.4</v>
          </cell>
          <cell r="AA22" t="str">
            <v>December</v>
          </cell>
          <cell r="AF22">
            <v>816.4</v>
          </cell>
          <cell r="AN22" t="str">
            <v>December</v>
          </cell>
          <cell r="AS22">
            <v>517.20000000000005</v>
          </cell>
        </row>
        <row r="23">
          <cell r="A23" t="str">
            <v>January</v>
          </cell>
          <cell r="F23">
            <v>142.1</v>
          </cell>
          <cell r="N23" t="str">
            <v>January</v>
          </cell>
          <cell r="S23">
            <v>122.3</v>
          </cell>
          <cell r="AA23" t="str">
            <v>January</v>
          </cell>
          <cell r="AF23">
            <v>172.5</v>
          </cell>
          <cell r="AN23" t="str">
            <v>January</v>
          </cell>
          <cell r="AS23">
            <v>201.4</v>
          </cell>
        </row>
        <row r="24">
          <cell r="A24" t="str">
            <v>February</v>
          </cell>
          <cell r="F24">
            <v>185</v>
          </cell>
          <cell r="N24" t="str">
            <v>February</v>
          </cell>
          <cell r="S24">
            <v>104.6</v>
          </cell>
          <cell r="AA24" t="str">
            <v>February</v>
          </cell>
          <cell r="AF24">
            <v>461.1</v>
          </cell>
          <cell r="AN24" t="str">
            <v>February</v>
          </cell>
          <cell r="AS24">
            <v>167.4</v>
          </cell>
        </row>
        <row r="25">
          <cell r="A25" t="str">
            <v>March</v>
          </cell>
          <cell r="F25">
            <v>73.8</v>
          </cell>
          <cell r="N25" t="str">
            <v>March</v>
          </cell>
          <cell r="S25">
            <v>62</v>
          </cell>
          <cell r="AA25" t="str">
            <v>March</v>
          </cell>
          <cell r="AF25">
            <v>67.599999999999994</v>
          </cell>
          <cell r="AN25" t="str">
            <v>March</v>
          </cell>
          <cell r="AS25">
            <v>49.6</v>
          </cell>
        </row>
        <row r="26">
          <cell r="A26" t="str">
            <v>April</v>
          </cell>
          <cell r="F26">
            <v>141.4</v>
          </cell>
          <cell r="N26" t="str">
            <v>April</v>
          </cell>
          <cell r="S26">
            <v>62.7</v>
          </cell>
          <cell r="AA26" t="str">
            <v>April</v>
          </cell>
          <cell r="AF26">
            <v>154.1</v>
          </cell>
          <cell r="AN26" t="str">
            <v>April</v>
          </cell>
          <cell r="AS26">
            <v>135.4</v>
          </cell>
        </row>
        <row r="27">
          <cell r="A27" t="str">
            <v>May</v>
          </cell>
          <cell r="F27">
            <v>214.3</v>
          </cell>
          <cell r="N27" t="str">
            <v>May</v>
          </cell>
          <cell r="S27">
            <v>151.5</v>
          </cell>
          <cell r="AA27" t="str">
            <v>May</v>
          </cell>
          <cell r="AF27">
            <v>185</v>
          </cell>
          <cell r="AN27" t="str">
            <v>May</v>
          </cell>
          <cell r="AS27">
            <v>193.5</v>
          </cell>
        </row>
        <row r="28">
          <cell r="A28" t="str">
            <v>June</v>
          </cell>
          <cell r="F28">
            <v>224.7</v>
          </cell>
          <cell r="N28" t="str">
            <v>June</v>
          </cell>
          <cell r="S28">
            <v>172.5</v>
          </cell>
          <cell r="AA28" t="str">
            <v>June</v>
          </cell>
          <cell r="AF28">
            <v>816.4</v>
          </cell>
          <cell r="AN28" t="str">
            <v>June</v>
          </cell>
          <cell r="AS28">
            <v>155.30000000000001</v>
          </cell>
        </row>
        <row r="30">
          <cell r="F30" t="str">
            <v>E. coli MPN</v>
          </cell>
          <cell r="S30" t="str">
            <v>E. coli MPN</v>
          </cell>
          <cell r="AF30" t="str">
            <v>E. coli MPN</v>
          </cell>
          <cell r="AS30" t="str">
            <v>E. coli MPN</v>
          </cell>
        </row>
        <row r="31">
          <cell r="A31" t="str">
            <v>July</v>
          </cell>
          <cell r="F31" t="str">
            <v>-</v>
          </cell>
          <cell r="N31" t="str">
            <v>July</v>
          </cell>
          <cell r="S31">
            <v>248.9</v>
          </cell>
          <cell r="AA31" t="str">
            <v>July</v>
          </cell>
          <cell r="AF31">
            <v>90.8</v>
          </cell>
          <cell r="AN31" t="str">
            <v>July</v>
          </cell>
          <cell r="AS31">
            <v>275.5</v>
          </cell>
        </row>
        <row r="32">
          <cell r="A32" t="str">
            <v>August</v>
          </cell>
          <cell r="F32" t="str">
            <v>-</v>
          </cell>
          <cell r="N32" t="str">
            <v>August</v>
          </cell>
          <cell r="S32">
            <v>161.6</v>
          </cell>
          <cell r="AA32" t="str">
            <v>August</v>
          </cell>
          <cell r="AF32">
            <v>143.9</v>
          </cell>
          <cell r="AN32" t="str">
            <v>August</v>
          </cell>
          <cell r="AS32">
            <v>435.2</v>
          </cell>
        </row>
        <row r="33">
          <cell r="A33" t="str">
            <v>September</v>
          </cell>
          <cell r="F33" t="str">
            <v>-</v>
          </cell>
          <cell r="N33" t="str">
            <v>September</v>
          </cell>
          <cell r="S33">
            <v>920.8</v>
          </cell>
          <cell r="AA33" t="str">
            <v>September</v>
          </cell>
          <cell r="AF33">
            <v>104.3</v>
          </cell>
          <cell r="AN33" t="str">
            <v>September</v>
          </cell>
          <cell r="AS33">
            <v>980.4</v>
          </cell>
        </row>
        <row r="34">
          <cell r="A34" t="str">
            <v>October</v>
          </cell>
          <cell r="F34" t="str">
            <v>-</v>
          </cell>
          <cell r="N34" t="str">
            <v>October</v>
          </cell>
          <cell r="S34" t="str">
            <v>-</v>
          </cell>
          <cell r="AA34" t="str">
            <v>October</v>
          </cell>
          <cell r="AF34">
            <v>248.1</v>
          </cell>
          <cell r="AN34" t="str">
            <v>October</v>
          </cell>
          <cell r="AS34">
            <v>517.20000000000005</v>
          </cell>
        </row>
        <row r="35">
          <cell r="A35" t="str">
            <v>November</v>
          </cell>
          <cell r="F35" t="str">
            <v>-</v>
          </cell>
          <cell r="N35" t="str">
            <v>November</v>
          </cell>
          <cell r="S35" t="str">
            <v>-</v>
          </cell>
          <cell r="AA35" t="str">
            <v>November</v>
          </cell>
          <cell r="AF35">
            <v>185</v>
          </cell>
          <cell r="AN35" t="str">
            <v>November</v>
          </cell>
          <cell r="AS35">
            <v>129.6</v>
          </cell>
        </row>
        <row r="36">
          <cell r="A36" t="str">
            <v>December</v>
          </cell>
          <cell r="F36" t="str">
            <v>-</v>
          </cell>
          <cell r="N36" t="str">
            <v>December</v>
          </cell>
          <cell r="S36" t="str">
            <v>-</v>
          </cell>
          <cell r="AA36" t="str">
            <v>December</v>
          </cell>
          <cell r="AF36">
            <v>325.5</v>
          </cell>
          <cell r="AN36" t="str">
            <v>December</v>
          </cell>
          <cell r="AS36">
            <v>866.4</v>
          </cell>
        </row>
        <row r="37">
          <cell r="A37" t="str">
            <v>January</v>
          </cell>
          <cell r="F37" t="str">
            <v>-</v>
          </cell>
          <cell r="N37" t="str">
            <v>January</v>
          </cell>
          <cell r="S37" t="str">
            <v>-</v>
          </cell>
          <cell r="AA37" t="str">
            <v>January</v>
          </cell>
          <cell r="AF37">
            <v>214.2</v>
          </cell>
          <cell r="AN37" t="str">
            <v>January</v>
          </cell>
          <cell r="AS37">
            <v>155.30000000000001</v>
          </cell>
        </row>
        <row r="38">
          <cell r="A38" t="str">
            <v>February</v>
          </cell>
          <cell r="F38">
            <v>10.8</v>
          </cell>
          <cell r="N38" t="str">
            <v>February</v>
          </cell>
          <cell r="S38" t="str">
            <v>-</v>
          </cell>
          <cell r="AA38" t="str">
            <v>February</v>
          </cell>
          <cell r="AF38">
            <v>218.7</v>
          </cell>
          <cell r="AN38" t="str">
            <v>February</v>
          </cell>
          <cell r="AS38">
            <v>228.2</v>
          </cell>
        </row>
        <row r="39">
          <cell r="A39" t="str">
            <v>March</v>
          </cell>
          <cell r="F39">
            <v>2</v>
          </cell>
          <cell r="N39" t="str">
            <v>March</v>
          </cell>
          <cell r="S39" t="str">
            <v>-</v>
          </cell>
          <cell r="AA39" t="str">
            <v>March</v>
          </cell>
          <cell r="AF39">
            <v>770.1</v>
          </cell>
          <cell r="AN39" t="str">
            <v>March</v>
          </cell>
          <cell r="AS39">
            <v>101.4</v>
          </cell>
        </row>
        <row r="40">
          <cell r="A40" t="str">
            <v>April</v>
          </cell>
          <cell r="F40">
            <v>1</v>
          </cell>
          <cell r="N40" t="str">
            <v>April</v>
          </cell>
          <cell r="S40" t="str">
            <v>-</v>
          </cell>
          <cell r="AA40" t="str">
            <v>April</v>
          </cell>
          <cell r="AF40" t="str">
            <v>-</v>
          </cell>
          <cell r="AN40" t="str">
            <v>April</v>
          </cell>
          <cell r="AS40">
            <v>228.2</v>
          </cell>
        </row>
        <row r="41">
          <cell r="A41" t="str">
            <v>May</v>
          </cell>
          <cell r="F41">
            <v>10.7</v>
          </cell>
          <cell r="N41" t="str">
            <v>May</v>
          </cell>
          <cell r="S41">
            <v>816.4</v>
          </cell>
          <cell r="AA41" t="str">
            <v>May</v>
          </cell>
          <cell r="AF41">
            <v>517.20000000000005</v>
          </cell>
          <cell r="AN41" t="str">
            <v>May</v>
          </cell>
          <cell r="AS41">
            <v>727</v>
          </cell>
        </row>
        <row r="42">
          <cell r="A42" t="str">
            <v>June</v>
          </cell>
          <cell r="F42">
            <v>14.6</v>
          </cell>
          <cell r="N42" t="str">
            <v>June</v>
          </cell>
          <cell r="S42">
            <v>980.4</v>
          </cell>
          <cell r="AA42" t="str">
            <v>June</v>
          </cell>
          <cell r="AF42">
            <v>178.9</v>
          </cell>
          <cell r="AN42" t="str">
            <v>June</v>
          </cell>
          <cell r="AS42">
            <v>272.3</v>
          </cell>
        </row>
        <row r="44">
          <cell r="F44" t="str">
            <v>E. coli MPN</v>
          </cell>
          <cell r="S44" t="str">
            <v>E. coli MPN</v>
          </cell>
          <cell r="AF44" t="str">
            <v>E. coli MPN</v>
          </cell>
          <cell r="AS44" t="str">
            <v>E. coli MPN</v>
          </cell>
        </row>
        <row r="45">
          <cell r="A45" t="str">
            <v>July</v>
          </cell>
          <cell r="F45">
            <v>461.1</v>
          </cell>
          <cell r="N45" t="str">
            <v>July</v>
          </cell>
          <cell r="S45">
            <v>1732.9</v>
          </cell>
          <cell r="AA45" t="str">
            <v>July</v>
          </cell>
          <cell r="AF45">
            <v>139.6</v>
          </cell>
          <cell r="AN45" t="str">
            <v>July</v>
          </cell>
          <cell r="AS45">
            <v>137.6</v>
          </cell>
        </row>
        <row r="46">
          <cell r="A46" t="str">
            <v>August</v>
          </cell>
          <cell r="F46" t="str">
            <v>-</v>
          </cell>
          <cell r="N46" t="str">
            <v>August</v>
          </cell>
          <cell r="S46">
            <v>410.6</v>
          </cell>
          <cell r="AA46" t="str">
            <v>August</v>
          </cell>
          <cell r="AF46">
            <v>2419.1999999999998</v>
          </cell>
          <cell r="AN46" t="str">
            <v>August</v>
          </cell>
          <cell r="AS46">
            <v>260.2</v>
          </cell>
        </row>
        <row r="47">
          <cell r="A47" t="str">
            <v>September</v>
          </cell>
          <cell r="F47">
            <v>1203.3</v>
          </cell>
          <cell r="N47" t="str">
            <v>September</v>
          </cell>
          <cell r="S47">
            <v>980.4</v>
          </cell>
          <cell r="AA47" t="str">
            <v>September</v>
          </cell>
          <cell r="AF47">
            <v>307.60000000000002</v>
          </cell>
          <cell r="AN47" t="str">
            <v>September</v>
          </cell>
          <cell r="AS47">
            <v>920.8</v>
          </cell>
        </row>
        <row r="48">
          <cell r="A48" t="str">
            <v>October</v>
          </cell>
          <cell r="F48">
            <v>88.2</v>
          </cell>
          <cell r="N48" t="str">
            <v>October</v>
          </cell>
          <cell r="S48">
            <v>88</v>
          </cell>
          <cell r="AA48" t="str">
            <v>October</v>
          </cell>
          <cell r="AF48">
            <v>72.7</v>
          </cell>
          <cell r="AN48" t="str">
            <v>October</v>
          </cell>
          <cell r="AS48">
            <v>117.8</v>
          </cell>
        </row>
        <row r="49">
          <cell r="A49" t="str">
            <v>November</v>
          </cell>
          <cell r="F49">
            <v>50.4</v>
          </cell>
          <cell r="N49" t="str">
            <v>November</v>
          </cell>
          <cell r="S49">
            <v>71.2</v>
          </cell>
          <cell r="AA49" t="str">
            <v>November</v>
          </cell>
          <cell r="AF49">
            <v>261.3</v>
          </cell>
          <cell r="AN49" t="str">
            <v>November</v>
          </cell>
          <cell r="AS49">
            <v>135.4</v>
          </cell>
        </row>
        <row r="50">
          <cell r="A50" t="str">
            <v>December</v>
          </cell>
          <cell r="F50">
            <v>325.5</v>
          </cell>
          <cell r="N50" t="str">
            <v>December</v>
          </cell>
          <cell r="S50">
            <v>172.5</v>
          </cell>
          <cell r="AA50" t="str">
            <v>December</v>
          </cell>
          <cell r="AF50">
            <v>201.4</v>
          </cell>
          <cell r="AN50" t="str">
            <v>December</v>
          </cell>
          <cell r="AS50">
            <v>290.89999999999998</v>
          </cell>
        </row>
        <row r="51">
          <cell r="A51" t="str">
            <v>January</v>
          </cell>
          <cell r="F51">
            <v>15.8</v>
          </cell>
          <cell r="N51" t="str">
            <v>January</v>
          </cell>
          <cell r="S51">
            <v>387.3</v>
          </cell>
          <cell r="AA51" t="str">
            <v>January</v>
          </cell>
          <cell r="AF51">
            <v>172.2</v>
          </cell>
          <cell r="AN51" t="str">
            <v>January</v>
          </cell>
          <cell r="AS51">
            <v>148.30000000000001</v>
          </cell>
        </row>
        <row r="52">
          <cell r="A52" t="str">
            <v>February</v>
          </cell>
          <cell r="F52">
            <v>36.4</v>
          </cell>
          <cell r="N52" t="str">
            <v>February</v>
          </cell>
          <cell r="S52">
            <v>461.1</v>
          </cell>
          <cell r="AA52" t="str">
            <v>February</v>
          </cell>
          <cell r="AF52">
            <v>105</v>
          </cell>
          <cell r="AN52" t="str">
            <v>February</v>
          </cell>
          <cell r="AS52">
            <v>307.60000000000002</v>
          </cell>
        </row>
        <row r="53">
          <cell r="A53" t="str">
            <v>March</v>
          </cell>
          <cell r="F53">
            <v>58.1</v>
          </cell>
          <cell r="N53" t="str">
            <v>March</v>
          </cell>
          <cell r="S53">
            <v>172.5</v>
          </cell>
          <cell r="AA53" t="str">
            <v>March</v>
          </cell>
          <cell r="AF53">
            <v>59.1</v>
          </cell>
          <cell r="AN53" t="str">
            <v>March</v>
          </cell>
          <cell r="AS53">
            <v>79.8</v>
          </cell>
        </row>
        <row r="54">
          <cell r="A54" t="str">
            <v>April</v>
          </cell>
          <cell r="F54">
            <v>74.900000000000006</v>
          </cell>
          <cell r="N54" t="str">
            <v>April</v>
          </cell>
          <cell r="S54">
            <v>166.9</v>
          </cell>
          <cell r="AA54" t="str">
            <v>April</v>
          </cell>
          <cell r="AF54">
            <v>135.4</v>
          </cell>
          <cell r="AN54" t="str">
            <v>April</v>
          </cell>
          <cell r="AS54">
            <v>77.099999999999994</v>
          </cell>
        </row>
        <row r="55">
          <cell r="A55" t="str">
            <v>May</v>
          </cell>
          <cell r="F55">
            <v>74.900000000000006</v>
          </cell>
          <cell r="N55" t="str">
            <v>May</v>
          </cell>
          <cell r="S55">
            <v>135.4</v>
          </cell>
          <cell r="AA55" t="str">
            <v>May</v>
          </cell>
          <cell r="AF55">
            <v>2419.1999999999998</v>
          </cell>
          <cell r="AN55" t="str">
            <v>May</v>
          </cell>
          <cell r="AS55">
            <v>261.3</v>
          </cell>
        </row>
        <row r="56">
          <cell r="A56" t="str">
            <v>June</v>
          </cell>
          <cell r="F56">
            <v>228.2</v>
          </cell>
          <cell r="N56" t="str">
            <v>June</v>
          </cell>
          <cell r="S56">
            <v>1119.9000000000001</v>
          </cell>
          <cell r="AA56" t="str">
            <v>June</v>
          </cell>
          <cell r="AF56">
            <v>1732.9</v>
          </cell>
          <cell r="AN56" t="str">
            <v>June</v>
          </cell>
          <cell r="AS56">
            <v>344.8</v>
          </cell>
        </row>
        <row r="58">
          <cell r="F58" t="str">
            <v>E. coli MPN</v>
          </cell>
          <cell r="S58" t="str">
            <v>E. coli MPN</v>
          </cell>
          <cell r="AS58" t="str">
            <v>E. coli MPN</v>
          </cell>
        </row>
        <row r="59">
          <cell r="A59" t="str">
            <v>July</v>
          </cell>
          <cell r="F59">
            <v>178.5</v>
          </cell>
          <cell r="N59" t="str">
            <v>July</v>
          </cell>
          <cell r="S59">
            <v>920.8</v>
          </cell>
          <cell r="AS59">
            <v>2419.1999999999998</v>
          </cell>
        </row>
        <row r="60">
          <cell r="A60" t="str">
            <v>August</v>
          </cell>
          <cell r="F60">
            <v>290.89999999999998</v>
          </cell>
          <cell r="N60" t="str">
            <v>August</v>
          </cell>
          <cell r="S60">
            <v>298.7</v>
          </cell>
          <cell r="AN60" t="str">
            <v>August</v>
          </cell>
          <cell r="AS60">
            <v>166.9</v>
          </cell>
        </row>
        <row r="61">
          <cell r="A61" t="str">
            <v>September</v>
          </cell>
          <cell r="F61" t="str">
            <v>-</v>
          </cell>
          <cell r="N61" t="str">
            <v>September</v>
          </cell>
          <cell r="S61">
            <v>816.4</v>
          </cell>
          <cell r="AN61" t="str">
            <v>September</v>
          </cell>
          <cell r="AS61">
            <v>2419.1999999999998</v>
          </cell>
        </row>
        <row r="62">
          <cell r="A62" t="str">
            <v>October</v>
          </cell>
          <cell r="F62" t="str">
            <v>-</v>
          </cell>
          <cell r="N62" t="str">
            <v>October</v>
          </cell>
          <cell r="S62">
            <v>87.8</v>
          </cell>
          <cell r="AN62" t="str">
            <v>October</v>
          </cell>
          <cell r="AS62">
            <v>140.1</v>
          </cell>
        </row>
        <row r="63">
          <cell r="A63" t="str">
            <v>November</v>
          </cell>
          <cell r="F63" t="str">
            <v>-</v>
          </cell>
          <cell r="N63" t="str">
            <v>November</v>
          </cell>
          <cell r="S63">
            <v>107.6</v>
          </cell>
          <cell r="AN63" t="str">
            <v>November</v>
          </cell>
          <cell r="AS63">
            <v>31.1</v>
          </cell>
        </row>
        <row r="64">
          <cell r="A64" t="str">
            <v>December</v>
          </cell>
          <cell r="F64" t="str">
            <v>-</v>
          </cell>
          <cell r="N64" t="str">
            <v>December</v>
          </cell>
          <cell r="S64">
            <v>235.9</v>
          </cell>
          <cell r="AN64" t="str">
            <v>December</v>
          </cell>
          <cell r="AS64">
            <v>435.2</v>
          </cell>
        </row>
        <row r="65">
          <cell r="A65" t="str">
            <v>January</v>
          </cell>
          <cell r="F65" t="str">
            <v>-</v>
          </cell>
          <cell r="N65" t="str">
            <v>January</v>
          </cell>
          <cell r="S65">
            <v>162.4</v>
          </cell>
          <cell r="AN65" t="str">
            <v>January</v>
          </cell>
          <cell r="AS65">
            <v>50.4</v>
          </cell>
        </row>
        <row r="66">
          <cell r="A66" t="str">
            <v>February</v>
          </cell>
          <cell r="F66" t="str">
            <v>-</v>
          </cell>
          <cell r="N66" t="str">
            <v>February</v>
          </cell>
          <cell r="S66">
            <v>686.7</v>
          </cell>
          <cell r="AN66" t="str">
            <v>February</v>
          </cell>
          <cell r="AS66" t="str">
            <v>-</v>
          </cell>
        </row>
        <row r="67">
          <cell r="A67" t="str">
            <v>March</v>
          </cell>
          <cell r="F67" t="str">
            <v>-</v>
          </cell>
          <cell r="N67" t="str">
            <v>March</v>
          </cell>
          <cell r="S67">
            <v>141.4</v>
          </cell>
          <cell r="AN67" t="str">
            <v>March</v>
          </cell>
          <cell r="AS67" t="str">
            <v>-</v>
          </cell>
        </row>
        <row r="68">
          <cell r="A68" t="str">
            <v>April</v>
          </cell>
          <cell r="F68" t="str">
            <v>-</v>
          </cell>
          <cell r="N68" t="str">
            <v>April</v>
          </cell>
          <cell r="S68">
            <v>178.2</v>
          </cell>
          <cell r="AN68" t="str">
            <v>April</v>
          </cell>
          <cell r="AS68">
            <v>579.4</v>
          </cell>
        </row>
        <row r="69">
          <cell r="A69" t="str">
            <v>May</v>
          </cell>
          <cell r="F69">
            <v>95.9</v>
          </cell>
          <cell r="N69" t="str">
            <v>May</v>
          </cell>
          <cell r="S69">
            <v>160.69999999999999</v>
          </cell>
          <cell r="AN69" t="str">
            <v>May</v>
          </cell>
          <cell r="AS69">
            <v>117.8</v>
          </cell>
        </row>
        <row r="70">
          <cell r="A70" t="str">
            <v>June</v>
          </cell>
          <cell r="F70">
            <v>248.1</v>
          </cell>
          <cell r="N70" t="str">
            <v>June</v>
          </cell>
          <cell r="S70">
            <v>770.1</v>
          </cell>
          <cell r="AN70" t="str">
            <v>June</v>
          </cell>
          <cell r="AS70">
            <v>228.2</v>
          </cell>
        </row>
        <row r="72">
          <cell r="F72" t="str">
            <v>E. coli MPN</v>
          </cell>
          <cell r="S72" t="str">
            <v>E. coli MPN</v>
          </cell>
          <cell r="AF72" t="str">
            <v>E. coli MPN</v>
          </cell>
        </row>
        <row r="73">
          <cell r="A73" t="str">
            <v>July</v>
          </cell>
          <cell r="F73">
            <v>167</v>
          </cell>
          <cell r="N73" t="str">
            <v>July</v>
          </cell>
          <cell r="S73">
            <v>162.4</v>
          </cell>
          <cell r="AA73" t="str">
            <v>July</v>
          </cell>
          <cell r="AF73">
            <v>214.3</v>
          </cell>
        </row>
        <row r="74">
          <cell r="A74" t="str">
            <v>August</v>
          </cell>
          <cell r="F74">
            <v>261.3</v>
          </cell>
          <cell r="N74" t="str">
            <v>August</v>
          </cell>
          <cell r="S74">
            <v>365.4</v>
          </cell>
          <cell r="AA74" t="str">
            <v>August</v>
          </cell>
          <cell r="AF74">
            <v>248.9</v>
          </cell>
        </row>
        <row r="75">
          <cell r="A75" t="str">
            <v>September</v>
          </cell>
          <cell r="F75">
            <v>579.4</v>
          </cell>
          <cell r="N75" t="str">
            <v>September</v>
          </cell>
          <cell r="S75">
            <v>365.4</v>
          </cell>
          <cell r="AA75" t="str">
            <v>September</v>
          </cell>
          <cell r="AF75">
            <v>613.1</v>
          </cell>
        </row>
        <row r="76">
          <cell r="A76" t="str">
            <v>October</v>
          </cell>
          <cell r="F76">
            <v>121.1</v>
          </cell>
          <cell r="N76" t="str">
            <v>October</v>
          </cell>
          <cell r="S76">
            <v>143.9</v>
          </cell>
          <cell r="AA76" t="str">
            <v>October</v>
          </cell>
          <cell r="AF76">
            <v>435.2</v>
          </cell>
        </row>
        <row r="77">
          <cell r="A77" t="str">
            <v>November</v>
          </cell>
          <cell r="F77">
            <v>57.3</v>
          </cell>
          <cell r="N77" t="str">
            <v>November</v>
          </cell>
          <cell r="S77">
            <v>101.4</v>
          </cell>
          <cell r="AA77" t="str">
            <v>November</v>
          </cell>
          <cell r="AF77">
            <v>151.5</v>
          </cell>
        </row>
        <row r="78">
          <cell r="A78" t="str">
            <v>December</v>
          </cell>
          <cell r="F78">
            <v>249.5</v>
          </cell>
          <cell r="N78" t="str">
            <v>December</v>
          </cell>
          <cell r="S78">
            <v>218.7</v>
          </cell>
          <cell r="AA78" t="str">
            <v>December</v>
          </cell>
          <cell r="AF78">
            <v>209.8</v>
          </cell>
        </row>
        <row r="79">
          <cell r="A79" t="str">
            <v>January</v>
          </cell>
          <cell r="F79">
            <v>36.9</v>
          </cell>
          <cell r="N79" t="str">
            <v>January</v>
          </cell>
          <cell r="S79">
            <v>238.2</v>
          </cell>
          <cell r="AA79" t="str">
            <v>January</v>
          </cell>
          <cell r="AF79">
            <v>128.1</v>
          </cell>
        </row>
        <row r="80">
          <cell r="A80" t="str">
            <v>February</v>
          </cell>
          <cell r="F80">
            <v>98.7</v>
          </cell>
          <cell r="N80" t="str">
            <v>February</v>
          </cell>
          <cell r="S80">
            <v>770.1</v>
          </cell>
          <cell r="AA80" t="str">
            <v>February</v>
          </cell>
          <cell r="AF80">
            <v>66.900000000000006</v>
          </cell>
        </row>
        <row r="81">
          <cell r="A81" t="str">
            <v>March</v>
          </cell>
          <cell r="F81">
            <v>34.1</v>
          </cell>
          <cell r="N81" t="str">
            <v>March</v>
          </cell>
          <cell r="S81">
            <v>143.9</v>
          </cell>
          <cell r="AA81" t="str">
            <v>March</v>
          </cell>
          <cell r="AF81">
            <v>50.4</v>
          </cell>
        </row>
        <row r="82">
          <cell r="A82" t="str">
            <v>April</v>
          </cell>
          <cell r="F82">
            <v>156.5</v>
          </cell>
          <cell r="N82" t="str">
            <v>April</v>
          </cell>
          <cell r="S82">
            <v>91</v>
          </cell>
          <cell r="AA82" t="str">
            <v>April</v>
          </cell>
          <cell r="AF82">
            <v>90.9</v>
          </cell>
        </row>
        <row r="83">
          <cell r="A83" t="str">
            <v>May</v>
          </cell>
          <cell r="F83">
            <v>86.5</v>
          </cell>
          <cell r="N83" t="str">
            <v>May</v>
          </cell>
          <cell r="S83">
            <v>275.5</v>
          </cell>
          <cell r="AA83" t="str">
            <v>May</v>
          </cell>
          <cell r="AF83">
            <v>52.9</v>
          </cell>
        </row>
        <row r="84">
          <cell r="A84" t="str">
            <v>June</v>
          </cell>
          <cell r="F84">
            <v>187.2</v>
          </cell>
          <cell r="N84" t="str">
            <v>June</v>
          </cell>
          <cell r="S84">
            <v>727</v>
          </cell>
          <cell r="AA84" t="str">
            <v>June</v>
          </cell>
          <cell r="AF84">
            <v>344.8</v>
          </cell>
        </row>
      </sheetData>
      <sheetData sheetId="2"/>
      <sheetData sheetId="3"/>
      <sheetData sheetId="4"/>
      <sheetData sheetId="5"/>
      <sheetData sheetId="6"/>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Stormdrain Data - 2025-2026"/>
      <sheetName val="E. coli Trends"/>
      <sheetName val="SD17 - Phosphorus"/>
    </sheetNames>
    <sheetDataSet>
      <sheetData sheetId="0">
        <row r="10">
          <cell r="F10" t="str">
            <v>E. coli MPN</v>
          </cell>
        </row>
        <row r="11">
          <cell r="B11" t="str">
            <v>First Flush</v>
          </cell>
          <cell r="F11" t="str">
            <v>-</v>
          </cell>
        </row>
        <row r="12">
          <cell r="B12" t="str">
            <v>Wet Weather</v>
          </cell>
          <cell r="F12" t="str">
            <v>-</v>
          </cell>
        </row>
        <row r="13">
          <cell r="B13" t="str">
            <v>Dry Weather</v>
          </cell>
          <cell r="F13">
            <v>75.400000000000006</v>
          </cell>
        </row>
        <row r="14">
          <cell r="F14" t="str">
            <v>E. coli MPN</v>
          </cell>
          <cell r="S14" t="str">
            <v>E. coli MPN</v>
          </cell>
        </row>
        <row r="15">
          <cell r="B15" t="str">
            <v>First Flush</v>
          </cell>
          <cell r="F15" t="str">
            <v>-</v>
          </cell>
          <cell r="O15" t="str">
            <v>First Flush</v>
          </cell>
          <cell r="S15">
            <v>2419.1999999999998</v>
          </cell>
        </row>
        <row r="16">
          <cell r="B16" t="str">
            <v>Wet Weather</v>
          </cell>
          <cell r="F16" t="str">
            <v>-</v>
          </cell>
          <cell r="O16" t="str">
            <v>Wet Weather</v>
          </cell>
          <cell r="S16">
            <v>133.4</v>
          </cell>
        </row>
        <row r="17">
          <cell r="B17" t="str">
            <v>Dry Weather</v>
          </cell>
          <cell r="F17">
            <v>1299.7</v>
          </cell>
          <cell r="O17" t="str">
            <v>Dry Weather</v>
          </cell>
          <cell r="S17" t="str">
            <v>-</v>
          </cell>
        </row>
        <row r="18">
          <cell r="S18" t="str">
            <v>E. coli MPN</v>
          </cell>
        </row>
        <row r="19">
          <cell r="O19" t="str">
            <v>First Flush</v>
          </cell>
          <cell r="S19">
            <v>1732.9</v>
          </cell>
        </row>
        <row r="20">
          <cell r="O20" t="str">
            <v>Wet Weather</v>
          </cell>
          <cell r="S20">
            <v>275.5</v>
          </cell>
        </row>
        <row r="21">
          <cell r="O21" t="str">
            <v>Dry Weather</v>
          </cell>
          <cell r="S21">
            <v>298.7</v>
          </cell>
        </row>
        <row r="22">
          <cell r="F22" t="str">
            <v>E. coli MPN</v>
          </cell>
        </row>
        <row r="23">
          <cell r="B23" t="str">
            <v>First Flush</v>
          </cell>
          <cell r="F23">
            <v>217.8</v>
          </cell>
        </row>
        <row r="24">
          <cell r="B24" t="str">
            <v>Wet Weather</v>
          </cell>
          <cell r="F24">
            <v>6.3</v>
          </cell>
        </row>
        <row r="25">
          <cell r="B25" t="str">
            <v>Dry Weather</v>
          </cell>
          <cell r="F25">
            <v>160.69999999999999</v>
          </cell>
        </row>
        <row r="26">
          <cell r="S26" t="str">
            <v>E. coli MPN</v>
          </cell>
        </row>
        <row r="27">
          <cell r="O27" t="str">
            <v>First Flush</v>
          </cell>
          <cell r="S27">
            <v>121.1</v>
          </cell>
        </row>
        <row r="28">
          <cell r="O28" t="str">
            <v>Wet Weather</v>
          </cell>
          <cell r="S28">
            <v>71.7</v>
          </cell>
        </row>
        <row r="29">
          <cell r="O29" t="str">
            <v>Dry Weather</v>
          </cell>
          <cell r="S29">
            <v>143.9</v>
          </cell>
        </row>
      </sheetData>
      <sheetData sheetId="1"/>
      <sheetData sheetId="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hyperlink" Target="https://arcg.is/0nHOv0" TargetMode="External"/><Relationship Id="rId3" Type="http://schemas.openxmlformats.org/officeDocument/2006/relationships/hyperlink" Target="https://arcg.is/1eiPrO2" TargetMode="External"/><Relationship Id="rId7" Type="http://schemas.openxmlformats.org/officeDocument/2006/relationships/hyperlink" Target="https://arcg.is/1LTSKW0" TargetMode="External"/><Relationship Id="rId2" Type="http://schemas.openxmlformats.org/officeDocument/2006/relationships/hyperlink" Target="https://storymaps.arcgis.com/stories/8195d7393fe14fc6aa74d94f74f30d88" TargetMode="External"/><Relationship Id="rId1" Type="http://schemas.openxmlformats.org/officeDocument/2006/relationships/hyperlink" Target="https://storymaps.arcgis.com/stories/4d5ef77af504406e9d07ed00458f2a26" TargetMode="External"/><Relationship Id="rId6" Type="http://schemas.openxmlformats.org/officeDocument/2006/relationships/hyperlink" Target="https://arcg.is/W0juz" TargetMode="External"/><Relationship Id="rId5" Type="http://schemas.openxmlformats.org/officeDocument/2006/relationships/hyperlink" Target="https://arcg.is/0TXaz80" TargetMode="External"/><Relationship Id="rId10" Type="http://schemas.openxmlformats.org/officeDocument/2006/relationships/printerSettings" Target="../printerSettings/printerSettings2.bin"/><Relationship Id="rId4" Type="http://schemas.openxmlformats.org/officeDocument/2006/relationships/hyperlink" Target="https://arcg.is/fiijS" TargetMode="External"/><Relationship Id="rId9" Type="http://schemas.openxmlformats.org/officeDocument/2006/relationships/hyperlink" Target="https://arcg.is/00TWeD" TargetMode="Externa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1BD817-6B8F-4B1B-9331-34C780702070}">
  <dimension ref="A1:H58"/>
  <sheetViews>
    <sheetView tabSelected="1" topLeftCell="E34" zoomScaleNormal="100" workbookViewId="0">
      <selection activeCell="H44" sqref="H44"/>
    </sheetView>
  </sheetViews>
  <sheetFormatPr defaultRowHeight="15.75" x14ac:dyDescent="0.25"/>
  <cols>
    <col min="1" max="1" width="16.7109375" style="1" customWidth="1"/>
    <col min="2" max="2" width="31.5703125" style="1" customWidth="1"/>
    <col min="3" max="3" width="48.7109375" style="1" customWidth="1"/>
    <col min="4" max="4" width="35.85546875" style="1" customWidth="1"/>
    <col min="5" max="5" width="72.5703125" style="1" customWidth="1"/>
    <col min="6" max="6" width="16.7109375" style="1" customWidth="1"/>
    <col min="7" max="7" width="61.42578125" style="1" customWidth="1"/>
    <col min="8" max="8" width="97.42578125" style="1" customWidth="1"/>
    <col min="9" max="16384" width="9.140625" style="1"/>
  </cols>
  <sheetData>
    <row r="1" spans="1:8" ht="16.5" thickBot="1" x14ac:dyDescent="0.3">
      <c r="A1" s="27" t="s">
        <v>69</v>
      </c>
      <c r="B1" s="28"/>
      <c r="C1" s="28"/>
      <c r="D1" s="28"/>
      <c r="E1" s="28"/>
      <c r="F1" s="28"/>
      <c r="G1" s="28"/>
      <c r="H1" s="29"/>
    </row>
    <row r="2" spans="1:8" ht="16.5" thickTop="1" x14ac:dyDescent="0.25">
      <c r="A2" s="2" t="s">
        <v>0</v>
      </c>
      <c r="B2" s="3" t="s">
        <v>2</v>
      </c>
      <c r="C2" s="3" t="s">
        <v>4</v>
      </c>
      <c r="D2" s="3" t="s">
        <v>6</v>
      </c>
      <c r="E2" s="3" t="s">
        <v>7</v>
      </c>
      <c r="F2" s="3" t="s">
        <v>9</v>
      </c>
      <c r="G2" s="3" t="s">
        <v>11</v>
      </c>
      <c r="H2" s="3" t="s">
        <v>13</v>
      </c>
    </row>
    <row r="3" spans="1:8" ht="63.75" thickBot="1" x14ac:dyDescent="0.3">
      <c r="A3" s="4" t="s">
        <v>1</v>
      </c>
      <c r="B3" s="5" t="s">
        <v>3</v>
      </c>
      <c r="C3" s="5" t="s">
        <v>5</v>
      </c>
      <c r="D3" s="5" t="s">
        <v>70</v>
      </c>
      <c r="E3" s="5" t="s">
        <v>8</v>
      </c>
      <c r="F3" s="5" t="s">
        <v>10</v>
      </c>
      <c r="G3" s="5" t="s">
        <v>12</v>
      </c>
      <c r="H3" s="5" t="s">
        <v>14</v>
      </c>
    </row>
    <row r="4" spans="1:8" ht="129.75" customHeight="1" thickTop="1" x14ac:dyDescent="0.25">
      <c r="A4" s="30" t="s">
        <v>15</v>
      </c>
      <c r="B4" s="31" t="s">
        <v>16</v>
      </c>
      <c r="C4" s="31" t="s">
        <v>71</v>
      </c>
      <c r="D4" s="31" t="s">
        <v>17</v>
      </c>
      <c r="E4" s="31" t="s">
        <v>44</v>
      </c>
      <c r="F4" s="31" t="s">
        <v>45</v>
      </c>
      <c r="G4" s="32" t="s">
        <v>72</v>
      </c>
      <c r="H4" s="6" t="s">
        <v>111</v>
      </c>
    </row>
    <row r="5" spans="1:8" x14ac:dyDescent="0.25">
      <c r="A5" s="11"/>
      <c r="B5" s="14"/>
      <c r="C5" s="14"/>
      <c r="D5" s="14"/>
      <c r="E5" s="14"/>
      <c r="F5" s="14"/>
      <c r="G5" s="14"/>
      <c r="H5" s="6" t="s">
        <v>36</v>
      </c>
    </row>
    <row r="6" spans="1:8" x14ac:dyDescent="0.25">
      <c r="A6" s="11"/>
      <c r="B6" s="14"/>
      <c r="C6" s="14"/>
      <c r="D6" s="14"/>
      <c r="E6" s="14"/>
      <c r="F6" s="14"/>
      <c r="G6" s="14"/>
      <c r="H6" s="6" t="s">
        <v>37</v>
      </c>
    </row>
    <row r="7" spans="1:8" x14ac:dyDescent="0.25">
      <c r="A7" s="11"/>
      <c r="B7" s="14"/>
      <c r="C7" s="14"/>
      <c r="D7" s="14"/>
      <c r="E7" s="14"/>
      <c r="F7" s="14"/>
      <c r="G7" s="14"/>
      <c r="H7" s="6" t="s">
        <v>38</v>
      </c>
    </row>
    <row r="8" spans="1:8" ht="31.5" customHeight="1" thickBot="1" x14ac:dyDescent="0.3">
      <c r="A8" s="12"/>
      <c r="B8" s="15"/>
      <c r="C8" s="15"/>
      <c r="D8" s="15"/>
      <c r="E8" s="15"/>
      <c r="F8" s="15"/>
      <c r="G8" s="15"/>
      <c r="H8" s="7" t="s">
        <v>39</v>
      </c>
    </row>
    <row r="9" spans="1:8" ht="179.25" customHeight="1" x14ac:dyDescent="0.25">
      <c r="A9" s="20" t="s">
        <v>46</v>
      </c>
      <c r="B9" s="20" t="s">
        <v>40</v>
      </c>
      <c r="C9" s="13" t="s">
        <v>73</v>
      </c>
      <c r="D9" s="13" t="s">
        <v>41</v>
      </c>
      <c r="E9" s="13" t="s">
        <v>47</v>
      </c>
      <c r="F9" s="13" t="s">
        <v>19</v>
      </c>
      <c r="G9" s="13" t="s">
        <v>86</v>
      </c>
      <c r="H9" s="6" t="s">
        <v>112</v>
      </c>
    </row>
    <row r="10" spans="1:8" x14ac:dyDescent="0.25">
      <c r="A10" s="21"/>
      <c r="B10" s="21"/>
      <c r="C10" s="14"/>
      <c r="D10" s="14"/>
      <c r="E10" s="14"/>
      <c r="F10" s="14"/>
      <c r="G10" s="14"/>
      <c r="H10" s="6" t="s">
        <v>36</v>
      </c>
    </row>
    <row r="11" spans="1:8" x14ac:dyDescent="0.25">
      <c r="A11" s="21"/>
      <c r="B11" s="21"/>
      <c r="C11" s="14"/>
      <c r="D11" s="14"/>
      <c r="E11" s="14"/>
      <c r="F11" s="14"/>
      <c r="G11" s="14"/>
      <c r="H11" s="6" t="s">
        <v>37</v>
      </c>
    </row>
    <row r="12" spans="1:8" x14ac:dyDescent="0.25">
      <c r="A12" s="21"/>
      <c r="B12" s="21"/>
      <c r="C12" s="14"/>
      <c r="D12" s="14"/>
      <c r="E12" s="14"/>
      <c r="F12" s="14"/>
      <c r="G12" s="14"/>
      <c r="H12" s="6" t="s">
        <v>38</v>
      </c>
    </row>
    <row r="13" spans="1:8" ht="16.5" thickBot="1" x14ac:dyDescent="0.3">
      <c r="A13" s="21"/>
      <c r="B13" s="21"/>
      <c r="C13" s="15"/>
      <c r="D13" s="15"/>
      <c r="E13" s="15"/>
      <c r="F13" s="15"/>
      <c r="G13" s="15"/>
      <c r="H13" s="7" t="s">
        <v>39</v>
      </c>
    </row>
    <row r="14" spans="1:8" ht="120.75" customHeight="1" x14ac:dyDescent="0.25">
      <c r="A14" s="21"/>
      <c r="B14" s="21"/>
      <c r="C14" s="13" t="s">
        <v>74</v>
      </c>
      <c r="D14" s="13" t="s">
        <v>66</v>
      </c>
      <c r="E14" s="13" t="s">
        <v>42</v>
      </c>
      <c r="F14" s="13" t="s">
        <v>43</v>
      </c>
      <c r="G14" s="10" t="s">
        <v>75</v>
      </c>
      <c r="H14" s="6" t="s">
        <v>238</v>
      </c>
    </row>
    <row r="15" spans="1:8" x14ac:dyDescent="0.25">
      <c r="A15" s="21"/>
      <c r="B15" s="21"/>
      <c r="C15" s="14"/>
      <c r="D15" s="14"/>
      <c r="E15" s="14"/>
      <c r="F15" s="14"/>
      <c r="G15" s="11"/>
      <c r="H15" s="6" t="s">
        <v>36</v>
      </c>
    </row>
    <row r="16" spans="1:8" x14ac:dyDescent="0.25">
      <c r="A16" s="21"/>
      <c r="B16" s="21"/>
      <c r="C16" s="14"/>
      <c r="D16" s="14"/>
      <c r="E16" s="14"/>
      <c r="F16" s="14"/>
      <c r="G16" s="11"/>
      <c r="H16" s="6" t="s">
        <v>37</v>
      </c>
    </row>
    <row r="17" spans="1:8" x14ac:dyDescent="0.25">
      <c r="A17" s="21"/>
      <c r="B17" s="21"/>
      <c r="C17" s="14"/>
      <c r="D17" s="14"/>
      <c r="E17" s="14"/>
      <c r="F17" s="14"/>
      <c r="G17" s="11"/>
      <c r="H17" s="6" t="s">
        <v>38</v>
      </c>
    </row>
    <row r="18" spans="1:8" ht="59.25" customHeight="1" thickBot="1" x14ac:dyDescent="0.3">
      <c r="A18" s="21"/>
      <c r="B18" s="21"/>
      <c r="C18" s="15"/>
      <c r="D18" s="15"/>
      <c r="E18" s="15"/>
      <c r="F18" s="15"/>
      <c r="G18" s="12"/>
      <c r="H18" s="7" t="s">
        <v>39</v>
      </c>
    </row>
    <row r="19" spans="1:8" ht="47.25" x14ac:dyDescent="0.25">
      <c r="A19" s="21"/>
      <c r="B19" s="21"/>
      <c r="C19" s="13" t="s">
        <v>67</v>
      </c>
      <c r="D19" s="13" t="s">
        <v>34</v>
      </c>
      <c r="E19" s="13" t="s">
        <v>35</v>
      </c>
      <c r="F19" s="13" t="s">
        <v>18</v>
      </c>
      <c r="G19" s="13" t="s">
        <v>76</v>
      </c>
      <c r="H19" s="6" t="s">
        <v>112</v>
      </c>
    </row>
    <row r="20" spans="1:8" ht="36" customHeight="1" x14ac:dyDescent="0.25">
      <c r="A20" s="21"/>
      <c r="B20" s="21"/>
      <c r="C20" s="14"/>
      <c r="D20" s="14"/>
      <c r="E20" s="14"/>
      <c r="F20" s="14"/>
      <c r="G20" s="14"/>
      <c r="H20" s="6" t="s">
        <v>36</v>
      </c>
    </row>
    <row r="21" spans="1:8" ht="36" customHeight="1" x14ac:dyDescent="0.25">
      <c r="A21" s="21"/>
      <c r="B21" s="21"/>
      <c r="C21" s="14"/>
      <c r="D21" s="14"/>
      <c r="E21" s="14"/>
      <c r="F21" s="14"/>
      <c r="G21" s="14"/>
      <c r="H21" s="6" t="s">
        <v>37</v>
      </c>
    </row>
    <row r="22" spans="1:8" ht="36" customHeight="1" x14ac:dyDescent="0.25">
      <c r="A22" s="21"/>
      <c r="B22" s="21"/>
      <c r="C22" s="14"/>
      <c r="D22" s="14"/>
      <c r="E22" s="14"/>
      <c r="F22" s="14"/>
      <c r="G22" s="14"/>
      <c r="H22" s="6" t="s">
        <v>38</v>
      </c>
    </row>
    <row r="23" spans="1:8" ht="36.75" customHeight="1" thickBot="1" x14ac:dyDescent="0.3">
      <c r="A23" s="21"/>
      <c r="B23" s="26"/>
      <c r="C23" s="15"/>
      <c r="D23" s="15"/>
      <c r="E23" s="15"/>
      <c r="F23" s="15"/>
      <c r="G23" s="15"/>
      <c r="H23" s="7" t="s">
        <v>39</v>
      </c>
    </row>
    <row r="24" spans="1:8" ht="126" customHeight="1" x14ac:dyDescent="0.25">
      <c r="A24" s="21"/>
      <c r="B24" s="20" t="s">
        <v>51</v>
      </c>
      <c r="C24" s="13" t="s">
        <v>77</v>
      </c>
      <c r="D24" s="13" t="s">
        <v>20</v>
      </c>
      <c r="E24" s="13" t="s">
        <v>78</v>
      </c>
      <c r="F24" s="13" t="s">
        <v>18</v>
      </c>
      <c r="G24" s="13" t="s">
        <v>79</v>
      </c>
      <c r="H24" s="6" t="s">
        <v>113</v>
      </c>
    </row>
    <row r="25" spans="1:8" ht="36" customHeight="1" x14ac:dyDescent="0.25">
      <c r="A25" s="21"/>
      <c r="B25" s="21"/>
      <c r="C25" s="14"/>
      <c r="D25" s="14"/>
      <c r="E25" s="14"/>
      <c r="F25" s="14"/>
      <c r="G25" s="14"/>
      <c r="H25" s="6" t="s">
        <v>36</v>
      </c>
    </row>
    <row r="26" spans="1:8" ht="84" customHeight="1" x14ac:dyDescent="0.25">
      <c r="A26" s="21"/>
      <c r="B26" s="21"/>
      <c r="C26" s="14"/>
      <c r="D26" s="14"/>
      <c r="E26" s="14"/>
      <c r="F26" s="14"/>
      <c r="G26" s="14"/>
      <c r="H26" s="6" t="s">
        <v>37</v>
      </c>
    </row>
    <row r="27" spans="1:8" ht="36" customHeight="1" x14ac:dyDescent="0.25">
      <c r="A27" s="21"/>
      <c r="B27" s="21"/>
      <c r="C27" s="14"/>
      <c r="D27" s="14"/>
      <c r="E27" s="14"/>
      <c r="F27" s="14"/>
      <c r="G27" s="14"/>
      <c r="H27" s="6" t="s">
        <v>38</v>
      </c>
    </row>
    <row r="28" spans="1:8" ht="36.75" customHeight="1" thickBot="1" x14ac:dyDescent="0.3">
      <c r="A28" s="26"/>
      <c r="B28" s="26"/>
      <c r="C28" s="15"/>
      <c r="D28" s="15"/>
      <c r="E28" s="15"/>
      <c r="F28" s="15"/>
      <c r="G28" s="15"/>
      <c r="H28" s="7" t="s">
        <v>39</v>
      </c>
    </row>
    <row r="29" spans="1:8" ht="147.75" customHeight="1" x14ac:dyDescent="0.25">
      <c r="A29" s="22" t="s">
        <v>21</v>
      </c>
      <c r="B29" s="13" t="s">
        <v>49</v>
      </c>
      <c r="C29" s="13" t="s">
        <v>80</v>
      </c>
      <c r="D29" s="13" t="s">
        <v>50</v>
      </c>
      <c r="E29" s="17" t="s">
        <v>62</v>
      </c>
      <c r="F29" s="13" t="s">
        <v>18</v>
      </c>
      <c r="G29" s="25" t="s">
        <v>63</v>
      </c>
      <c r="H29" s="6" t="s">
        <v>131</v>
      </c>
    </row>
    <row r="30" spans="1:8" x14ac:dyDescent="0.25">
      <c r="A30" s="23"/>
      <c r="B30" s="14"/>
      <c r="C30" s="14"/>
      <c r="D30" s="14"/>
      <c r="E30" s="18"/>
      <c r="F30" s="14"/>
      <c r="G30" s="14"/>
      <c r="H30" s="6" t="s">
        <v>36</v>
      </c>
    </row>
    <row r="31" spans="1:8" x14ac:dyDescent="0.25">
      <c r="A31" s="23"/>
      <c r="B31" s="14"/>
      <c r="C31" s="14"/>
      <c r="D31" s="14"/>
      <c r="E31" s="18"/>
      <c r="F31" s="14"/>
      <c r="G31" s="14"/>
      <c r="H31" s="6" t="s">
        <v>37</v>
      </c>
    </row>
    <row r="32" spans="1:8" x14ac:dyDescent="0.25">
      <c r="A32" s="23"/>
      <c r="B32" s="14"/>
      <c r="C32" s="14"/>
      <c r="D32" s="14"/>
      <c r="E32" s="18"/>
      <c r="F32" s="14"/>
      <c r="G32" s="14"/>
      <c r="H32" s="6" t="s">
        <v>38</v>
      </c>
    </row>
    <row r="33" spans="1:8" ht="93.75" customHeight="1" thickBot="1" x14ac:dyDescent="0.3">
      <c r="A33" s="23"/>
      <c r="B33" s="15"/>
      <c r="C33" s="15"/>
      <c r="D33" s="15"/>
      <c r="E33" s="19"/>
      <c r="F33" s="15"/>
      <c r="G33" s="15"/>
      <c r="H33" s="7" t="s">
        <v>39</v>
      </c>
    </row>
    <row r="34" spans="1:8" ht="71.25" customHeight="1" x14ac:dyDescent="0.25">
      <c r="A34" s="23"/>
      <c r="B34" s="13" t="s">
        <v>48</v>
      </c>
      <c r="C34" s="13" t="s">
        <v>22</v>
      </c>
      <c r="D34" s="13" t="s">
        <v>20</v>
      </c>
      <c r="E34" s="13" t="s">
        <v>23</v>
      </c>
      <c r="F34" s="13" t="s">
        <v>18</v>
      </c>
      <c r="G34" s="13" t="s">
        <v>68</v>
      </c>
      <c r="H34" s="6" t="s">
        <v>132</v>
      </c>
    </row>
    <row r="35" spans="1:8" x14ac:dyDescent="0.25">
      <c r="A35" s="23"/>
      <c r="B35" s="14"/>
      <c r="C35" s="14"/>
      <c r="D35" s="14"/>
      <c r="E35" s="14"/>
      <c r="F35" s="14"/>
      <c r="G35" s="14"/>
      <c r="H35" s="6" t="s">
        <v>36</v>
      </c>
    </row>
    <row r="36" spans="1:8" x14ac:dyDescent="0.25">
      <c r="A36" s="23"/>
      <c r="B36" s="14"/>
      <c r="C36" s="14"/>
      <c r="D36" s="14"/>
      <c r="E36" s="14"/>
      <c r="F36" s="14"/>
      <c r="G36" s="14"/>
      <c r="H36" s="6" t="s">
        <v>37</v>
      </c>
    </row>
    <row r="37" spans="1:8" x14ac:dyDescent="0.25">
      <c r="A37" s="23"/>
      <c r="B37" s="14"/>
      <c r="C37" s="14"/>
      <c r="D37" s="14"/>
      <c r="E37" s="14"/>
      <c r="F37" s="14"/>
      <c r="G37" s="14"/>
      <c r="H37" s="6" t="s">
        <v>38</v>
      </c>
    </row>
    <row r="38" spans="1:8" ht="16.5" thickBot="1" x14ac:dyDescent="0.3">
      <c r="A38" s="24"/>
      <c r="B38" s="15"/>
      <c r="C38" s="15"/>
      <c r="D38" s="15"/>
      <c r="E38" s="15"/>
      <c r="F38" s="15"/>
      <c r="G38" s="15"/>
      <c r="H38" s="7" t="s">
        <v>39</v>
      </c>
    </row>
    <row r="39" spans="1:8" ht="15" customHeight="1" x14ac:dyDescent="0.25">
      <c r="A39" s="20" t="s">
        <v>52</v>
      </c>
      <c r="B39" s="13" t="s">
        <v>24</v>
      </c>
      <c r="C39" s="13" t="s">
        <v>25</v>
      </c>
      <c r="D39" s="13" t="s">
        <v>17</v>
      </c>
      <c r="E39" s="13" t="s">
        <v>26</v>
      </c>
      <c r="F39" s="13" t="s">
        <v>18</v>
      </c>
      <c r="G39" s="13" t="s">
        <v>27</v>
      </c>
      <c r="H39" s="6" t="s">
        <v>133</v>
      </c>
    </row>
    <row r="40" spans="1:8" x14ac:dyDescent="0.25">
      <c r="A40" s="21"/>
      <c r="B40" s="14"/>
      <c r="C40" s="14"/>
      <c r="D40" s="14"/>
      <c r="E40" s="14"/>
      <c r="F40" s="14"/>
      <c r="G40" s="14"/>
      <c r="H40" s="6" t="s">
        <v>36</v>
      </c>
    </row>
    <row r="41" spans="1:8" x14ac:dyDescent="0.25">
      <c r="A41" s="21"/>
      <c r="B41" s="14"/>
      <c r="C41" s="14"/>
      <c r="D41" s="14"/>
      <c r="E41" s="14"/>
      <c r="F41" s="14"/>
      <c r="G41" s="14"/>
      <c r="H41" s="6" t="s">
        <v>37</v>
      </c>
    </row>
    <row r="42" spans="1:8" x14ac:dyDescent="0.25">
      <c r="A42" s="21"/>
      <c r="B42" s="14"/>
      <c r="C42" s="14"/>
      <c r="D42" s="14"/>
      <c r="E42" s="14"/>
      <c r="F42" s="14"/>
      <c r="G42" s="14"/>
      <c r="H42" s="6" t="s">
        <v>38</v>
      </c>
    </row>
    <row r="43" spans="1:8" ht="16.5" thickBot="1" x14ac:dyDescent="0.3">
      <c r="A43" s="21"/>
      <c r="B43" s="15"/>
      <c r="C43" s="15"/>
      <c r="D43" s="15"/>
      <c r="E43" s="15"/>
      <c r="F43" s="15"/>
      <c r="G43" s="15"/>
      <c r="H43" s="7" t="s">
        <v>39</v>
      </c>
    </row>
    <row r="44" spans="1:8" ht="94.5" x14ac:dyDescent="0.25">
      <c r="A44" s="20" t="s">
        <v>53</v>
      </c>
      <c r="B44" s="13" t="s">
        <v>28</v>
      </c>
      <c r="C44" s="13" t="s">
        <v>29</v>
      </c>
      <c r="D44" s="13" t="s">
        <v>55</v>
      </c>
      <c r="E44" s="13" t="s">
        <v>30</v>
      </c>
      <c r="F44" s="13" t="s">
        <v>18</v>
      </c>
      <c r="G44" s="10" t="s">
        <v>81</v>
      </c>
      <c r="H44" s="6" t="s">
        <v>239</v>
      </c>
    </row>
    <row r="45" spans="1:8" x14ac:dyDescent="0.25">
      <c r="A45" s="21"/>
      <c r="B45" s="14"/>
      <c r="C45" s="14"/>
      <c r="D45" s="14"/>
      <c r="E45" s="14"/>
      <c r="F45" s="14"/>
      <c r="G45" s="11"/>
      <c r="H45" s="6" t="s">
        <v>36</v>
      </c>
    </row>
    <row r="46" spans="1:8" x14ac:dyDescent="0.25">
      <c r="A46" s="21"/>
      <c r="B46" s="14"/>
      <c r="C46" s="14"/>
      <c r="D46" s="14"/>
      <c r="E46" s="14"/>
      <c r="F46" s="14"/>
      <c r="G46" s="11"/>
      <c r="H46" s="6" t="s">
        <v>37</v>
      </c>
    </row>
    <row r="47" spans="1:8" x14ac:dyDescent="0.25">
      <c r="A47" s="21"/>
      <c r="B47" s="14"/>
      <c r="C47" s="14"/>
      <c r="D47" s="14"/>
      <c r="E47" s="14"/>
      <c r="F47" s="14"/>
      <c r="G47" s="11"/>
      <c r="H47" s="6" t="s">
        <v>38</v>
      </c>
    </row>
    <row r="48" spans="1:8" ht="30.75" customHeight="1" thickBot="1" x14ac:dyDescent="0.3">
      <c r="A48" s="21"/>
      <c r="B48" s="15"/>
      <c r="C48" s="15"/>
      <c r="D48" s="15"/>
      <c r="E48" s="15"/>
      <c r="F48" s="15"/>
      <c r="G48" s="12"/>
      <c r="H48" s="7" t="s">
        <v>39</v>
      </c>
    </row>
    <row r="49" spans="1:8" ht="131.25" customHeight="1" x14ac:dyDescent="0.25">
      <c r="A49" s="10" t="s">
        <v>65</v>
      </c>
      <c r="B49" s="13" t="s">
        <v>85</v>
      </c>
      <c r="C49" s="13" t="s">
        <v>82</v>
      </c>
      <c r="D49" s="13" t="s">
        <v>57</v>
      </c>
      <c r="E49" s="13" t="s">
        <v>64</v>
      </c>
      <c r="F49" s="13" t="s">
        <v>18</v>
      </c>
      <c r="G49" s="17" t="s">
        <v>56</v>
      </c>
      <c r="H49" s="8" t="s">
        <v>240</v>
      </c>
    </row>
    <row r="50" spans="1:8" x14ac:dyDescent="0.25">
      <c r="A50" s="11"/>
      <c r="B50" s="14"/>
      <c r="C50" s="14"/>
      <c r="D50" s="14"/>
      <c r="E50" s="14"/>
      <c r="F50" s="14"/>
      <c r="G50" s="18"/>
      <c r="H50" s="8" t="s">
        <v>36</v>
      </c>
    </row>
    <row r="51" spans="1:8" x14ac:dyDescent="0.25">
      <c r="A51" s="11"/>
      <c r="B51" s="14"/>
      <c r="C51" s="14"/>
      <c r="D51" s="14"/>
      <c r="E51" s="14"/>
      <c r="F51" s="14"/>
      <c r="G51" s="18"/>
      <c r="H51" s="8" t="s">
        <v>37</v>
      </c>
    </row>
    <row r="52" spans="1:8" x14ac:dyDescent="0.25">
      <c r="A52" s="11"/>
      <c r="B52" s="14"/>
      <c r="C52" s="14"/>
      <c r="D52" s="14"/>
      <c r="E52" s="14"/>
      <c r="F52" s="14"/>
      <c r="G52" s="18"/>
      <c r="H52" s="8" t="s">
        <v>38</v>
      </c>
    </row>
    <row r="53" spans="1:8" ht="16.5" thickBot="1" x14ac:dyDescent="0.3">
      <c r="A53" s="12"/>
      <c r="B53" s="16"/>
      <c r="C53" s="16"/>
      <c r="D53" s="15"/>
      <c r="E53" s="15"/>
      <c r="F53" s="16"/>
      <c r="G53" s="19"/>
      <c r="H53" s="9" t="s">
        <v>39</v>
      </c>
    </row>
    <row r="54" spans="1:8" ht="63" x14ac:dyDescent="0.25">
      <c r="A54" s="10" t="s">
        <v>31</v>
      </c>
      <c r="B54" s="10"/>
      <c r="C54" s="13" t="s">
        <v>83</v>
      </c>
      <c r="D54" s="13" t="s">
        <v>54</v>
      </c>
      <c r="E54" s="13" t="s">
        <v>32</v>
      </c>
      <c r="F54" s="13" t="s">
        <v>33</v>
      </c>
      <c r="G54" s="10" t="s">
        <v>84</v>
      </c>
      <c r="H54" s="6" t="s">
        <v>134</v>
      </c>
    </row>
    <row r="55" spans="1:8" x14ac:dyDescent="0.25">
      <c r="A55" s="11"/>
      <c r="B55" s="11"/>
      <c r="C55" s="14"/>
      <c r="D55" s="14"/>
      <c r="E55" s="14"/>
      <c r="F55" s="14"/>
      <c r="G55" s="11"/>
      <c r="H55" s="6" t="s">
        <v>58</v>
      </c>
    </row>
    <row r="56" spans="1:8" x14ac:dyDescent="0.25">
      <c r="A56" s="11"/>
      <c r="B56" s="11"/>
      <c r="C56" s="14"/>
      <c r="D56" s="14"/>
      <c r="E56" s="14"/>
      <c r="F56" s="14"/>
      <c r="G56" s="11"/>
      <c r="H56" s="6" t="s">
        <v>59</v>
      </c>
    </row>
    <row r="57" spans="1:8" x14ac:dyDescent="0.25">
      <c r="A57" s="11"/>
      <c r="B57" s="11"/>
      <c r="C57" s="14"/>
      <c r="D57" s="14"/>
      <c r="E57" s="14"/>
      <c r="F57" s="14"/>
      <c r="G57" s="11"/>
      <c r="H57" s="6" t="s">
        <v>60</v>
      </c>
    </row>
    <row r="58" spans="1:8" ht="16.5" thickBot="1" x14ac:dyDescent="0.3">
      <c r="A58" s="12"/>
      <c r="B58" s="12"/>
      <c r="C58" s="15"/>
      <c r="D58" s="15"/>
      <c r="E58" s="15"/>
      <c r="F58" s="15"/>
      <c r="G58" s="12"/>
      <c r="H58" s="7" t="s">
        <v>61</v>
      </c>
    </row>
  </sheetData>
  <mergeCells count="72">
    <mergeCell ref="F9:F13"/>
    <mergeCell ref="G9:G13"/>
    <mergeCell ref="A1:H1"/>
    <mergeCell ref="A4:A8"/>
    <mergeCell ref="B4:B8"/>
    <mergeCell ref="C4:C8"/>
    <mergeCell ref="D4:D8"/>
    <mergeCell ref="E4:E8"/>
    <mergeCell ref="F4:F8"/>
    <mergeCell ref="G4:G8"/>
    <mergeCell ref="A9:A28"/>
    <mergeCell ref="B9:B23"/>
    <mergeCell ref="B24:B28"/>
    <mergeCell ref="G24:G28"/>
    <mergeCell ref="C19:C23"/>
    <mergeCell ref="D19:D23"/>
    <mergeCell ref="E19:E23"/>
    <mergeCell ref="F19:F23"/>
    <mergeCell ref="C14:C18"/>
    <mergeCell ref="E14:E18"/>
    <mergeCell ref="F14:F18"/>
    <mergeCell ref="G14:G18"/>
    <mergeCell ref="D14:D18"/>
    <mergeCell ref="C9:C13"/>
    <mergeCell ref="D9:D13"/>
    <mergeCell ref="E9:E13"/>
    <mergeCell ref="C29:C33"/>
    <mergeCell ref="E29:E33"/>
    <mergeCell ref="F29:F33"/>
    <mergeCell ref="G29:G33"/>
    <mergeCell ref="G19:G23"/>
    <mergeCell ref="C24:C28"/>
    <mergeCell ref="D24:D28"/>
    <mergeCell ref="E24:E28"/>
    <mergeCell ref="F24:F28"/>
    <mergeCell ref="G34:G38"/>
    <mergeCell ref="A39:A43"/>
    <mergeCell ref="B39:B43"/>
    <mergeCell ref="C39:C43"/>
    <mergeCell ref="D39:D43"/>
    <mergeCell ref="E39:E43"/>
    <mergeCell ref="F39:F43"/>
    <mergeCell ref="G39:G43"/>
    <mergeCell ref="A29:A38"/>
    <mergeCell ref="D29:D33"/>
    <mergeCell ref="B34:B38"/>
    <mergeCell ref="C34:C38"/>
    <mergeCell ref="D34:D38"/>
    <mergeCell ref="E34:E38"/>
    <mergeCell ref="F34:F38"/>
    <mergeCell ref="B29:B33"/>
    <mergeCell ref="G44:G48"/>
    <mergeCell ref="A49:A53"/>
    <mergeCell ref="B49:B53"/>
    <mergeCell ref="C49:C53"/>
    <mergeCell ref="D49:D53"/>
    <mergeCell ref="E49:E53"/>
    <mergeCell ref="F49:F53"/>
    <mergeCell ref="G49:G53"/>
    <mergeCell ref="A44:A48"/>
    <mergeCell ref="B44:B48"/>
    <mergeCell ref="C44:C48"/>
    <mergeCell ref="D44:D48"/>
    <mergeCell ref="E44:E48"/>
    <mergeCell ref="F44:F48"/>
    <mergeCell ref="G54:G58"/>
    <mergeCell ref="A54:A58"/>
    <mergeCell ref="B54:B58"/>
    <mergeCell ref="C54:C58"/>
    <mergeCell ref="D54:D58"/>
    <mergeCell ref="E54:E58"/>
    <mergeCell ref="F54:F58"/>
  </mergeCells>
  <phoneticPr fontId="1" type="noConversion"/>
  <pageMargins left="0.7" right="0.7"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559724-E6BD-4A21-80AE-26CCC737F6FB}">
  <dimension ref="D8:H19"/>
  <sheetViews>
    <sheetView topLeftCell="B1" workbookViewId="0">
      <selection activeCell="G10" sqref="G10"/>
    </sheetView>
  </sheetViews>
  <sheetFormatPr defaultRowHeight="15" x14ac:dyDescent="0.25"/>
  <cols>
    <col min="4" max="4" width="40.5703125" bestFit="1" customWidth="1"/>
    <col min="5" max="7" width="63.5703125" customWidth="1"/>
    <col min="8" max="8" width="92.5703125" bestFit="1" customWidth="1"/>
    <col min="10" max="10" width="92.5703125" bestFit="1" customWidth="1"/>
  </cols>
  <sheetData>
    <row r="8" spans="4:8" x14ac:dyDescent="0.25">
      <c r="D8" s="33" t="s">
        <v>93</v>
      </c>
      <c r="E8" s="33" t="s">
        <v>95</v>
      </c>
      <c r="F8" s="33" t="s">
        <v>99</v>
      </c>
      <c r="G8" s="33" t="s">
        <v>100</v>
      </c>
      <c r="H8" s="33" t="s">
        <v>101</v>
      </c>
    </row>
    <row r="9" spans="4:8" ht="30" x14ac:dyDescent="0.25">
      <c r="D9" s="34" t="s">
        <v>94</v>
      </c>
      <c r="E9" s="35" t="s">
        <v>96</v>
      </c>
      <c r="F9" s="37" t="s">
        <v>102</v>
      </c>
      <c r="G9" s="37" t="s">
        <v>103</v>
      </c>
      <c r="H9" s="36" t="s">
        <v>104</v>
      </c>
    </row>
    <row r="10" spans="4:8" ht="45" x14ac:dyDescent="0.25">
      <c r="D10" s="34" t="s">
        <v>97</v>
      </c>
      <c r="E10" s="35" t="s">
        <v>105</v>
      </c>
      <c r="F10" s="37" t="s">
        <v>109</v>
      </c>
      <c r="G10" s="37" t="s">
        <v>110</v>
      </c>
      <c r="H10" s="36"/>
    </row>
    <row r="11" spans="4:8" x14ac:dyDescent="0.25">
      <c r="D11" s="34" t="s">
        <v>98</v>
      </c>
      <c r="E11" s="35" t="s">
        <v>106</v>
      </c>
      <c r="F11" s="37" t="s">
        <v>107</v>
      </c>
      <c r="G11" s="37" t="s">
        <v>108</v>
      </c>
      <c r="H11" s="36"/>
    </row>
    <row r="12" spans="4:8" x14ac:dyDescent="0.25">
      <c r="D12" s="34"/>
      <c r="E12" s="35"/>
      <c r="F12" s="35"/>
      <c r="G12" s="35"/>
      <c r="H12" s="36"/>
    </row>
    <row r="13" spans="4:8" x14ac:dyDescent="0.25">
      <c r="D13" s="34"/>
      <c r="E13" s="35"/>
      <c r="F13" s="35"/>
      <c r="G13" s="35"/>
      <c r="H13" s="36"/>
    </row>
    <row r="14" spans="4:8" x14ac:dyDescent="0.25">
      <c r="D14" s="34"/>
      <c r="E14" s="35"/>
      <c r="F14" s="35"/>
      <c r="G14" s="35"/>
      <c r="H14" s="36"/>
    </row>
    <row r="15" spans="4:8" x14ac:dyDescent="0.25">
      <c r="D15" s="34"/>
      <c r="E15" s="35"/>
      <c r="F15" s="35"/>
      <c r="G15" s="35"/>
      <c r="H15" s="36"/>
    </row>
    <row r="16" spans="4:8" x14ac:dyDescent="0.25">
      <c r="D16" s="34"/>
      <c r="E16" s="35"/>
      <c r="F16" s="35"/>
      <c r="G16" s="35"/>
      <c r="H16" s="36"/>
    </row>
    <row r="17" spans="4:8" x14ac:dyDescent="0.25">
      <c r="D17" s="34"/>
      <c r="E17" s="35"/>
      <c r="F17" s="35"/>
      <c r="G17" s="35"/>
      <c r="H17" s="36"/>
    </row>
    <row r="18" spans="4:8" ht="30" x14ac:dyDescent="0.25">
      <c r="D18" s="34" t="s">
        <v>87</v>
      </c>
      <c r="E18" s="35" t="s">
        <v>88</v>
      </c>
      <c r="F18" s="35"/>
      <c r="G18" s="35"/>
      <c r="H18" s="36" t="s">
        <v>89</v>
      </c>
    </row>
    <row r="19" spans="4:8" ht="45" x14ac:dyDescent="0.25">
      <c r="D19" s="34" t="s">
        <v>90</v>
      </c>
      <c r="E19" s="35" t="s">
        <v>91</v>
      </c>
      <c r="F19" s="35"/>
      <c r="G19" s="35"/>
      <c r="H19" s="36" t="s">
        <v>92</v>
      </c>
    </row>
  </sheetData>
  <hyperlinks>
    <hyperlink ref="H19" r:id="rId1" xr:uid="{83A51C8B-986D-4D8C-A592-5095C97CD5AB}"/>
    <hyperlink ref="H18" r:id="rId2" xr:uid="{47B46E79-05BA-4189-AEB5-92F59249B0E9}"/>
    <hyperlink ref="F9" r:id="rId3" xr:uid="{B5AE0387-FF80-4800-9B4C-556127B82D62}"/>
    <hyperlink ref="G9" r:id="rId4" xr:uid="{1319E704-18E7-4592-BA48-A98512426F1B}"/>
    <hyperlink ref="H9" r:id="rId5" xr:uid="{1E5239EF-2AC8-4F40-969E-1F5315662548}"/>
    <hyperlink ref="F11" r:id="rId6" xr:uid="{AED7DB74-AE43-4F04-98CD-B763D0C437B6}"/>
    <hyperlink ref="G11" r:id="rId7" xr:uid="{785561D1-73B7-4B03-9F2B-AB777456B4DD}"/>
    <hyperlink ref="F10" r:id="rId8" xr:uid="{CA7069AD-F974-4478-B0EE-782E8B7FD499}"/>
    <hyperlink ref="G10" r:id="rId9" xr:uid="{CFB73A69-6236-4D6B-94A3-1BB6129E4F2D}"/>
  </hyperlinks>
  <pageMargins left="0.7" right="0.7" top="0.75" bottom="0.75" header="0.3" footer="0.3"/>
  <pageSetup orientation="landscape" r:id="rId1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4004EC-8B2B-4BDB-AF2F-525E8C7DEF4D}">
  <dimension ref="A1:C13"/>
  <sheetViews>
    <sheetView workbookViewId="0">
      <selection activeCell="M5" sqref="M5"/>
    </sheetView>
  </sheetViews>
  <sheetFormatPr defaultRowHeight="15" x14ac:dyDescent="0.25"/>
  <cols>
    <col min="1" max="1" width="10.7109375" bestFit="1" customWidth="1"/>
    <col min="2" max="2" width="47.7109375" bestFit="1" customWidth="1"/>
    <col min="3" max="3" width="68.140625" customWidth="1"/>
  </cols>
  <sheetData>
    <row r="1" spans="1:3" ht="19.5" thickBot="1" x14ac:dyDescent="0.35">
      <c r="A1" s="38" t="s">
        <v>114</v>
      </c>
      <c r="B1" s="39"/>
      <c r="C1" s="40"/>
    </row>
    <row r="2" spans="1:3" ht="16.5" thickBot="1" x14ac:dyDescent="0.3">
      <c r="A2" s="41" t="s">
        <v>115</v>
      </c>
      <c r="B2" s="42"/>
      <c r="C2" s="42"/>
    </row>
    <row r="3" spans="1:3" ht="15.75" x14ac:dyDescent="0.25">
      <c r="A3" s="43" t="s">
        <v>116</v>
      </c>
      <c r="B3" s="44" t="s">
        <v>117</v>
      </c>
      <c r="C3" s="45" t="s">
        <v>95</v>
      </c>
    </row>
    <row r="4" spans="1:3" ht="60" x14ac:dyDescent="0.25">
      <c r="A4" s="46">
        <v>45840</v>
      </c>
      <c r="B4" s="34" t="s">
        <v>118</v>
      </c>
      <c r="C4" s="35" t="s">
        <v>119</v>
      </c>
    </row>
    <row r="5" spans="1:3" ht="105" x14ac:dyDescent="0.25">
      <c r="A5" s="46">
        <v>45894</v>
      </c>
      <c r="B5" s="34" t="s">
        <v>120</v>
      </c>
      <c r="C5" s="47" t="s">
        <v>121</v>
      </c>
    </row>
    <row r="6" spans="1:3" ht="105" x14ac:dyDescent="0.25">
      <c r="A6" s="46">
        <v>45898</v>
      </c>
      <c r="B6" s="34" t="s">
        <v>120</v>
      </c>
      <c r="C6" s="47" t="s">
        <v>121</v>
      </c>
    </row>
    <row r="7" spans="1:3" ht="60" x14ac:dyDescent="0.25">
      <c r="A7" s="46">
        <v>45929</v>
      </c>
      <c r="B7" s="34" t="s">
        <v>122</v>
      </c>
      <c r="C7" s="47" t="s">
        <v>123</v>
      </c>
    </row>
    <row r="8" spans="1:3" ht="75" x14ac:dyDescent="0.25">
      <c r="A8" s="46">
        <v>45976</v>
      </c>
      <c r="B8" s="34" t="s">
        <v>124</v>
      </c>
      <c r="C8" s="35" t="s">
        <v>125</v>
      </c>
    </row>
    <row r="9" spans="1:3" x14ac:dyDescent="0.25">
      <c r="A9" s="46">
        <v>45994</v>
      </c>
      <c r="B9" s="34" t="s">
        <v>126</v>
      </c>
      <c r="C9" s="48" t="s">
        <v>127</v>
      </c>
    </row>
    <row r="10" spans="1:3" x14ac:dyDescent="0.25">
      <c r="A10" s="46">
        <v>46084</v>
      </c>
      <c r="B10" s="34" t="s">
        <v>128</v>
      </c>
      <c r="C10" s="48" t="s">
        <v>127</v>
      </c>
    </row>
    <row r="11" spans="1:3" ht="90" x14ac:dyDescent="0.25">
      <c r="A11" s="49">
        <v>46085</v>
      </c>
      <c r="B11" s="34" t="s">
        <v>129</v>
      </c>
      <c r="C11" s="35" t="s">
        <v>130</v>
      </c>
    </row>
    <row r="13" spans="1:3" x14ac:dyDescent="0.25">
      <c r="B13" s="50"/>
    </row>
  </sheetData>
  <mergeCells count="2">
    <mergeCell ref="A1:C1"/>
    <mergeCell ref="A2:C2"/>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94B191-8FD9-4E61-9E99-279910F1CE0F}">
  <dimension ref="A1:M125"/>
  <sheetViews>
    <sheetView workbookViewId="0">
      <selection activeCell="J3" sqref="J3:M27"/>
    </sheetView>
  </sheetViews>
  <sheetFormatPr defaultRowHeight="15" x14ac:dyDescent="0.25"/>
  <cols>
    <col min="4" max="4" width="30.5703125" bestFit="1" customWidth="1"/>
    <col min="5" max="5" width="38.42578125" bestFit="1" customWidth="1"/>
    <col min="11" max="11" width="30.5703125" bestFit="1" customWidth="1"/>
    <col min="13" max="13" width="6.140625" bestFit="1" customWidth="1"/>
  </cols>
  <sheetData>
    <row r="1" spans="1:13" x14ac:dyDescent="0.25">
      <c r="A1" s="51"/>
    </row>
    <row r="2" spans="1:13" ht="15.75" thickBot="1" x14ac:dyDescent="0.3"/>
    <row r="3" spans="1:13" ht="15.75" thickBot="1" x14ac:dyDescent="0.3">
      <c r="C3" s="52" t="s">
        <v>135</v>
      </c>
      <c r="D3" s="53"/>
      <c r="E3" s="53"/>
      <c r="F3" s="53"/>
      <c r="G3" s="53"/>
      <c r="H3" s="54"/>
      <c r="J3" s="62" t="s">
        <v>202</v>
      </c>
      <c r="K3" s="63"/>
      <c r="L3" s="63"/>
      <c r="M3" s="64"/>
    </row>
    <row r="4" spans="1:13" x14ac:dyDescent="0.25">
      <c r="C4" s="55" t="s">
        <v>136</v>
      </c>
      <c r="D4" s="55" t="s">
        <v>137</v>
      </c>
      <c r="E4" s="55" t="s">
        <v>138</v>
      </c>
      <c r="F4" s="55" t="s">
        <v>139</v>
      </c>
      <c r="G4" s="55" t="s">
        <v>140</v>
      </c>
      <c r="H4" s="55" t="s">
        <v>141</v>
      </c>
      <c r="J4" s="65" t="s">
        <v>136</v>
      </c>
      <c r="K4" s="65" t="s">
        <v>137</v>
      </c>
      <c r="L4" s="65" t="s">
        <v>138</v>
      </c>
      <c r="M4" s="65" t="s">
        <v>139</v>
      </c>
    </row>
    <row r="5" spans="1:13" x14ac:dyDescent="0.25">
      <c r="C5" s="48" t="s">
        <v>142</v>
      </c>
      <c r="D5" s="48" t="s">
        <v>143</v>
      </c>
      <c r="E5" s="56">
        <f>2/5</f>
        <v>0.4</v>
      </c>
      <c r="F5" s="57" t="s">
        <v>144</v>
      </c>
      <c r="G5" s="58">
        <v>0.6</v>
      </c>
      <c r="H5" s="59" t="s">
        <v>145</v>
      </c>
      <c r="J5" s="48" t="s">
        <v>142</v>
      </c>
      <c r="K5" s="48" t="s">
        <v>143</v>
      </c>
      <c r="L5" s="66">
        <f>0/6</f>
        <v>0</v>
      </c>
      <c r="M5" s="67" t="s">
        <v>203</v>
      </c>
    </row>
    <row r="6" spans="1:13" x14ac:dyDescent="0.25">
      <c r="C6" s="48" t="s">
        <v>146</v>
      </c>
      <c r="D6" s="48" t="s">
        <v>147</v>
      </c>
      <c r="E6" s="56">
        <f>3/6</f>
        <v>0.5</v>
      </c>
      <c r="F6" s="57" t="s">
        <v>148</v>
      </c>
      <c r="G6" s="58">
        <v>0.5</v>
      </c>
      <c r="H6" s="60" t="s">
        <v>149</v>
      </c>
      <c r="J6" s="48" t="s">
        <v>146</v>
      </c>
      <c r="K6" s="48" t="s">
        <v>147</v>
      </c>
      <c r="L6" s="66">
        <f>0/6</f>
        <v>0</v>
      </c>
      <c r="M6" s="67" t="s">
        <v>203</v>
      </c>
    </row>
    <row r="7" spans="1:13" x14ac:dyDescent="0.25">
      <c r="C7" s="48" t="s">
        <v>150</v>
      </c>
      <c r="D7" s="48" t="s">
        <v>151</v>
      </c>
      <c r="E7" s="56">
        <f>0/2</f>
        <v>0</v>
      </c>
      <c r="F7" s="57" t="s">
        <v>152</v>
      </c>
      <c r="G7" s="58">
        <v>1</v>
      </c>
      <c r="H7" s="59" t="s">
        <v>153</v>
      </c>
      <c r="J7" s="48" t="s">
        <v>150</v>
      </c>
      <c r="K7" s="48" t="s">
        <v>151</v>
      </c>
      <c r="L7" s="66">
        <f>0/3</f>
        <v>0</v>
      </c>
      <c r="M7" s="67" t="s">
        <v>204</v>
      </c>
    </row>
    <row r="8" spans="1:13" x14ac:dyDescent="0.25">
      <c r="C8" s="48" t="s">
        <v>154</v>
      </c>
      <c r="D8" s="48" t="s">
        <v>155</v>
      </c>
      <c r="E8" s="56">
        <f>2/5</f>
        <v>0.4</v>
      </c>
      <c r="F8" s="57" t="s">
        <v>144</v>
      </c>
      <c r="G8" s="58">
        <v>0.6</v>
      </c>
      <c r="H8" s="59" t="s">
        <v>145</v>
      </c>
      <c r="J8" s="48" t="s">
        <v>154</v>
      </c>
      <c r="K8" s="48" t="s">
        <v>155</v>
      </c>
      <c r="L8" s="66">
        <f>0/6</f>
        <v>0</v>
      </c>
      <c r="M8" s="67" t="s">
        <v>203</v>
      </c>
    </row>
    <row r="9" spans="1:13" x14ac:dyDescent="0.25">
      <c r="C9" s="48" t="s">
        <v>156</v>
      </c>
      <c r="D9" s="48" t="s">
        <v>157</v>
      </c>
      <c r="E9" s="56">
        <f>0/4</f>
        <v>0</v>
      </c>
      <c r="F9" s="57" t="s">
        <v>158</v>
      </c>
      <c r="G9" s="58">
        <v>1</v>
      </c>
      <c r="H9" s="59" t="s">
        <v>153</v>
      </c>
      <c r="J9" s="48" t="s">
        <v>156</v>
      </c>
      <c r="K9" s="48" t="s">
        <v>157</v>
      </c>
      <c r="L9" s="68" t="s">
        <v>189</v>
      </c>
      <c r="M9" s="69" t="s">
        <v>189</v>
      </c>
    </row>
    <row r="10" spans="1:13" x14ac:dyDescent="0.25">
      <c r="C10" s="48" t="s">
        <v>159</v>
      </c>
      <c r="D10" s="48" t="s">
        <v>160</v>
      </c>
      <c r="E10" s="56">
        <f>1/6</f>
        <v>0.16666666666666666</v>
      </c>
      <c r="F10" s="57" t="s">
        <v>161</v>
      </c>
      <c r="G10" s="58">
        <v>0.83</v>
      </c>
      <c r="H10" s="59" t="s">
        <v>162</v>
      </c>
      <c r="J10" s="48" t="s">
        <v>159</v>
      </c>
      <c r="K10" s="48" t="s">
        <v>160</v>
      </c>
      <c r="L10" s="66">
        <f>0/6</f>
        <v>0</v>
      </c>
      <c r="M10" s="67" t="s">
        <v>203</v>
      </c>
    </row>
    <row r="11" spans="1:13" x14ac:dyDescent="0.25">
      <c r="C11" s="48" t="s">
        <v>163</v>
      </c>
      <c r="D11" s="48" t="s">
        <v>164</v>
      </c>
      <c r="E11" s="56">
        <f>1/3</f>
        <v>0.33333333333333331</v>
      </c>
      <c r="F11" s="57" t="s">
        <v>165</v>
      </c>
      <c r="G11" s="58">
        <v>0.67</v>
      </c>
      <c r="H11" s="59" t="s">
        <v>145</v>
      </c>
      <c r="J11" s="48" t="s">
        <v>163</v>
      </c>
      <c r="K11" s="48" t="s">
        <v>164</v>
      </c>
      <c r="L11" s="66">
        <f>0/5</f>
        <v>0</v>
      </c>
      <c r="M11" s="67" t="s">
        <v>205</v>
      </c>
    </row>
    <row r="12" spans="1:13" x14ac:dyDescent="0.25">
      <c r="C12" s="48" t="s">
        <v>166</v>
      </c>
      <c r="D12" s="48" t="s">
        <v>167</v>
      </c>
      <c r="E12" s="56">
        <f>1/6</f>
        <v>0.16666666666666666</v>
      </c>
      <c r="F12" s="57" t="s">
        <v>161</v>
      </c>
      <c r="G12" s="58">
        <v>0.83</v>
      </c>
      <c r="H12" s="59" t="s">
        <v>162</v>
      </c>
      <c r="J12" s="48" t="s">
        <v>166</v>
      </c>
      <c r="K12" s="48" t="s">
        <v>167</v>
      </c>
      <c r="L12" s="66">
        <f>0/6</f>
        <v>0</v>
      </c>
      <c r="M12" s="67" t="s">
        <v>203</v>
      </c>
    </row>
    <row r="13" spans="1:13" x14ac:dyDescent="0.25">
      <c r="C13" s="48" t="s">
        <v>168</v>
      </c>
      <c r="D13" s="48" t="s">
        <v>169</v>
      </c>
      <c r="E13" s="56">
        <f>3/5</f>
        <v>0.6</v>
      </c>
      <c r="F13" s="57" t="s">
        <v>170</v>
      </c>
      <c r="G13" s="58">
        <v>0.4</v>
      </c>
      <c r="H13" s="60" t="s">
        <v>149</v>
      </c>
      <c r="J13" s="48" t="s">
        <v>168</v>
      </c>
      <c r="K13" s="48" t="s">
        <v>169</v>
      </c>
      <c r="L13" s="68" t="s">
        <v>189</v>
      </c>
      <c r="M13" s="69" t="s">
        <v>189</v>
      </c>
    </row>
    <row r="14" spans="1:13" x14ac:dyDescent="0.25">
      <c r="C14" s="48" t="s">
        <v>171</v>
      </c>
      <c r="D14" s="48" t="s">
        <v>172</v>
      </c>
      <c r="E14" s="56">
        <f>4/6</f>
        <v>0.66666666666666663</v>
      </c>
      <c r="F14" s="57" t="s">
        <v>173</v>
      </c>
      <c r="G14" s="58">
        <v>0.33</v>
      </c>
      <c r="H14" s="60" t="s">
        <v>149</v>
      </c>
      <c r="J14" s="48" t="s">
        <v>171</v>
      </c>
      <c r="K14" s="48" t="s">
        <v>172</v>
      </c>
      <c r="L14" s="66">
        <f>1/6</f>
        <v>0.16666666666666666</v>
      </c>
      <c r="M14" s="67" t="s">
        <v>161</v>
      </c>
    </row>
    <row r="15" spans="1:13" x14ac:dyDescent="0.25">
      <c r="C15" s="48" t="s">
        <v>174</v>
      </c>
      <c r="D15" s="48" t="s">
        <v>175</v>
      </c>
      <c r="E15" s="56">
        <f>3/6</f>
        <v>0.5</v>
      </c>
      <c r="F15" s="57" t="s">
        <v>148</v>
      </c>
      <c r="G15" s="58">
        <v>0.5</v>
      </c>
      <c r="H15" s="60" t="s">
        <v>149</v>
      </c>
      <c r="J15" s="48" t="s">
        <v>174</v>
      </c>
      <c r="K15" s="48" t="s">
        <v>175</v>
      </c>
      <c r="L15" s="66">
        <f>1/6</f>
        <v>0.16666666666666666</v>
      </c>
      <c r="M15" s="67" t="s">
        <v>161</v>
      </c>
    </row>
    <row r="16" spans="1:13" x14ac:dyDescent="0.25">
      <c r="C16" s="48" t="s">
        <v>176</v>
      </c>
      <c r="D16" s="48" t="s">
        <v>177</v>
      </c>
      <c r="E16" s="56">
        <f>1/6</f>
        <v>0.16666666666666666</v>
      </c>
      <c r="F16" s="57" t="s">
        <v>161</v>
      </c>
      <c r="G16" s="58">
        <v>0.83</v>
      </c>
      <c r="H16" s="59" t="s">
        <v>162</v>
      </c>
      <c r="J16" s="48" t="s">
        <v>176</v>
      </c>
      <c r="K16" s="48" t="s">
        <v>177</v>
      </c>
      <c r="L16" s="66">
        <f>1/6</f>
        <v>0.16666666666666666</v>
      </c>
      <c r="M16" s="67" t="s">
        <v>161</v>
      </c>
    </row>
    <row r="17" spans="1:13" x14ac:dyDescent="0.25">
      <c r="C17" s="48" t="s">
        <v>178</v>
      </c>
      <c r="D17" s="48" t="s">
        <v>179</v>
      </c>
      <c r="E17" s="56">
        <f>2/6</f>
        <v>0.33333333333333331</v>
      </c>
      <c r="F17" s="57" t="s">
        <v>180</v>
      </c>
      <c r="G17" s="58">
        <v>0.67</v>
      </c>
      <c r="H17" s="59" t="s">
        <v>145</v>
      </c>
      <c r="J17" s="48" t="s">
        <v>178</v>
      </c>
      <c r="K17" s="48" t="s">
        <v>179</v>
      </c>
      <c r="L17" s="66">
        <f>1/6</f>
        <v>0.16666666666666666</v>
      </c>
      <c r="M17" s="67" t="s">
        <v>161</v>
      </c>
    </row>
    <row r="18" spans="1:13" x14ac:dyDescent="0.25">
      <c r="C18" s="48" t="s">
        <v>181</v>
      </c>
      <c r="D18" s="48" t="s">
        <v>182</v>
      </c>
      <c r="E18" s="56">
        <f>3/6</f>
        <v>0.5</v>
      </c>
      <c r="F18" s="57" t="s">
        <v>148</v>
      </c>
      <c r="G18" s="58">
        <v>0.5</v>
      </c>
      <c r="H18" s="60" t="s">
        <v>149</v>
      </c>
      <c r="J18" s="48" t="s">
        <v>181</v>
      </c>
      <c r="K18" s="48" t="s">
        <v>182</v>
      </c>
      <c r="L18" s="66">
        <f>2/6</f>
        <v>0.33333333333333331</v>
      </c>
      <c r="M18" s="67" t="s">
        <v>180</v>
      </c>
    </row>
    <row r="19" spans="1:13" x14ac:dyDescent="0.25">
      <c r="C19" s="48" t="s">
        <v>183</v>
      </c>
      <c r="D19" s="48" t="s">
        <v>184</v>
      </c>
      <c r="E19" s="56">
        <f>1/6</f>
        <v>0.16666666666666666</v>
      </c>
      <c r="F19" s="57" t="s">
        <v>161</v>
      </c>
      <c r="G19" s="58">
        <v>0.83</v>
      </c>
      <c r="H19" s="59" t="s">
        <v>162</v>
      </c>
      <c r="J19" s="48" t="s">
        <v>183</v>
      </c>
      <c r="K19" s="48" t="s">
        <v>184</v>
      </c>
      <c r="L19" s="66">
        <f>1/5</f>
        <v>0.2</v>
      </c>
      <c r="M19" s="67" t="s">
        <v>206</v>
      </c>
    </row>
    <row r="20" spans="1:13" x14ac:dyDescent="0.25">
      <c r="C20" s="48" t="s">
        <v>185</v>
      </c>
      <c r="D20" s="48" t="s">
        <v>186</v>
      </c>
      <c r="E20" s="56">
        <f>3/6</f>
        <v>0.5</v>
      </c>
      <c r="F20" s="57" t="s">
        <v>148</v>
      </c>
      <c r="G20" s="58">
        <v>0.5</v>
      </c>
      <c r="H20" s="60" t="s">
        <v>149</v>
      </c>
      <c r="J20" s="48" t="s">
        <v>185</v>
      </c>
      <c r="K20" s="48" t="s">
        <v>186</v>
      </c>
      <c r="L20" s="66">
        <f>0/6</f>
        <v>0</v>
      </c>
      <c r="M20" s="67" t="s">
        <v>203</v>
      </c>
    </row>
    <row r="21" spans="1:13" x14ac:dyDescent="0.25">
      <c r="C21" s="48" t="s">
        <v>187</v>
      </c>
      <c r="D21" s="48" t="s">
        <v>188</v>
      </c>
      <c r="E21" s="61" t="s">
        <v>189</v>
      </c>
      <c r="F21" s="59" t="s">
        <v>189</v>
      </c>
      <c r="G21" s="61" t="s">
        <v>189</v>
      </c>
      <c r="H21" s="59" t="s">
        <v>189</v>
      </c>
      <c r="J21" s="48" t="s">
        <v>187</v>
      </c>
      <c r="K21" s="48" t="s">
        <v>188</v>
      </c>
      <c r="L21" s="66">
        <f>3/5</f>
        <v>0.6</v>
      </c>
      <c r="M21" s="67" t="s">
        <v>170</v>
      </c>
    </row>
    <row r="22" spans="1:13" x14ac:dyDescent="0.25">
      <c r="C22" s="48" t="s">
        <v>190</v>
      </c>
      <c r="D22" s="48" t="s">
        <v>191</v>
      </c>
      <c r="E22" s="56">
        <f>2/6</f>
        <v>0.33333333333333331</v>
      </c>
      <c r="F22" s="57" t="s">
        <v>180</v>
      </c>
      <c r="G22" s="58">
        <v>0.67</v>
      </c>
      <c r="H22" s="59" t="s">
        <v>145</v>
      </c>
      <c r="J22" s="48" t="s">
        <v>190</v>
      </c>
      <c r="K22" s="48" t="s">
        <v>191</v>
      </c>
      <c r="L22" s="66">
        <f>0/6</f>
        <v>0</v>
      </c>
      <c r="M22" s="67" t="s">
        <v>203</v>
      </c>
    </row>
    <row r="23" spans="1:13" x14ac:dyDescent="0.25">
      <c r="C23" s="48" t="s">
        <v>192</v>
      </c>
      <c r="D23" s="48" t="s">
        <v>193</v>
      </c>
      <c r="E23" s="56">
        <f>1/6</f>
        <v>0.16666666666666666</v>
      </c>
      <c r="F23" s="57" t="s">
        <v>161</v>
      </c>
      <c r="G23" s="58">
        <v>0.83</v>
      </c>
      <c r="H23" s="59" t="s">
        <v>162</v>
      </c>
      <c r="J23" s="48" t="s">
        <v>192</v>
      </c>
      <c r="K23" s="48" t="s">
        <v>193</v>
      </c>
      <c r="L23" s="66">
        <f>2/6</f>
        <v>0.33333333333333331</v>
      </c>
      <c r="M23" s="67" t="s">
        <v>180</v>
      </c>
    </row>
    <row r="24" spans="1:13" x14ac:dyDescent="0.25">
      <c r="C24" s="48" t="s">
        <v>194</v>
      </c>
      <c r="D24" s="48" t="s">
        <v>195</v>
      </c>
      <c r="E24" s="56">
        <f>1/6</f>
        <v>0.16666666666666666</v>
      </c>
      <c r="F24" s="57" t="s">
        <v>161</v>
      </c>
      <c r="G24" s="58">
        <v>0.83</v>
      </c>
      <c r="H24" s="59" t="s">
        <v>162</v>
      </c>
      <c r="J24" s="48" t="s">
        <v>194</v>
      </c>
      <c r="K24" s="48" t="s">
        <v>195</v>
      </c>
      <c r="L24" s="66">
        <f>1/6</f>
        <v>0.16666666666666666</v>
      </c>
      <c r="M24" s="67" t="s">
        <v>161</v>
      </c>
    </row>
    <row r="25" spans="1:13" x14ac:dyDescent="0.25">
      <c r="C25" s="48" t="s">
        <v>196</v>
      </c>
      <c r="D25" s="48" t="s">
        <v>197</v>
      </c>
      <c r="E25" s="56">
        <f>4/6</f>
        <v>0.66666666666666663</v>
      </c>
      <c r="F25" s="57" t="s">
        <v>173</v>
      </c>
      <c r="G25" s="58">
        <v>0.33</v>
      </c>
      <c r="H25" s="60" t="s">
        <v>149</v>
      </c>
      <c r="J25" s="48" t="s">
        <v>196</v>
      </c>
      <c r="K25" s="48" t="s">
        <v>197</v>
      </c>
      <c r="L25" s="66">
        <f>1/6</f>
        <v>0.16666666666666666</v>
      </c>
      <c r="M25" s="67" t="s">
        <v>161</v>
      </c>
    </row>
    <row r="26" spans="1:13" x14ac:dyDescent="0.25">
      <c r="C26" s="48" t="s">
        <v>198</v>
      </c>
      <c r="D26" s="48" t="s">
        <v>199</v>
      </c>
      <c r="E26" s="56">
        <f>1/6</f>
        <v>0.16666666666666666</v>
      </c>
      <c r="F26" s="57" t="s">
        <v>161</v>
      </c>
      <c r="G26" s="58">
        <v>0.83</v>
      </c>
      <c r="H26" s="59" t="s">
        <v>162</v>
      </c>
      <c r="J26" s="48" t="s">
        <v>198</v>
      </c>
      <c r="K26" s="48" t="s">
        <v>199</v>
      </c>
      <c r="L26" s="66">
        <f>0/6</f>
        <v>0</v>
      </c>
      <c r="M26" s="67" t="s">
        <v>203</v>
      </c>
    </row>
    <row r="27" spans="1:13" x14ac:dyDescent="0.25">
      <c r="C27" s="48" t="s">
        <v>200</v>
      </c>
      <c r="D27" s="48" t="s">
        <v>201</v>
      </c>
      <c r="E27" s="56">
        <f>2/6</f>
        <v>0.33333333333333331</v>
      </c>
      <c r="F27" s="57" t="s">
        <v>180</v>
      </c>
      <c r="G27" s="58">
        <v>0.67</v>
      </c>
      <c r="H27" s="59" t="s">
        <v>145</v>
      </c>
      <c r="J27" s="48" t="s">
        <v>200</v>
      </c>
      <c r="K27" s="48" t="s">
        <v>201</v>
      </c>
      <c r="L27" s="66">
        <f>2/4</f>
        <v>0.5</v>
      </c>
      <c r="M27" s="67" t="s">
        <v>207</v>
      </c>
    </row>
    <row r="30" spans="1:13" x14ac:dyDescent="0.25">
      <c r="A30" s="51"/>
    </row>
    <row r="31" spans="1:13" x14ac:dyDescent="0.25">
      <c r="A31" s="51"/>
    </row>
    <row r="32" spans="1:13" x14ac:dyDescent="0.25">
      <c r="A32" s="51"/>
    </row>
    <row r="33" spans="1:1" x14ac:dyDescent="0.25">
      <c r="A33" s="51"/>
    </row>
    <row r="34" spans="1:1" x14ac:dyDescent="0.25">
      <c r="A34" s="51"/>
    </row>
    <row r="35" spans="1:1" x14ac:dyDescent="0.25">
      <c r="A35" s="51"/>
    </row>
    <row r="36" spans="1:1" x14ac:dyDescent="0.25">
      <c r="A36" s="51"/>
    </row>
    <row r="37" spans="1:1" x14ac:dyDescent="0.25">
      <c r="A37" s="51"/>
    </row>
    <row r="38" spans="1:1" x14ac:dyDescent="0.25">
      <c r="A38" s="51"/>
    </row>
    <row r="39" spans="1:1" x14ac:dyDescent="0.25">
      <c r="A39" s="51"/>
    </row>
    <row r="40" spans="1:1" x14ac:dyDescent="0.25">
      <c r="A40" s="51"/>
    </row>
    <row r="41" spans="1:1" x14ac:dyDescent="0.25">
      <c r="A41" s="51"/>
    </row>
    <row r="42" spans="1:1" x14ac:dyDescent="0.25">
      <c r="A42" s="51"/>
    </row>
    <row r="43" spans="1:1" x14ac:dyDescent="0.25">
      <c r="A43" s="51"/>
    </row>
    <row r="44" spans="1:1" x14ac:dyDescent="0.25">
      <c r="A44" s="51"/>
    </row>
    <row r="45" spans="1:1" x14ac:dyDescent="0.25">
      <c r="A45" s="51"/>
    </row>
    <row r="46" spans="1:1" x14ac:dyDescent="0.25">
      <c r="A46" s="51"/>
    </row>
    <row r="47" spans="1:1" x14ac:dyDescent="0.25">
      <c r="A47" s="51"/>
    </row>
    <row r="48" spans="1:1" x14ac:dyDescent="0.25">
      <c r="A48" s="51"/>
    </row>
    <row r="49" spans="1:1" x14ac:dyDescent="0.25">
      <c r="A49" s="51"/>
    </row>
    <row r="50" spans="1:1" x14ac:dyDescent="0.25">
      <c r="A50" s="51"/>
    </row>
    <row r="51" spans="1:1" x14ac:dyDescent="0.25">
      <c r="A51" s="51"/>
    </row>
    <row r="52" spans="1:1" x14ac:dyDescent="0.25">
      <c r="A52" s="51"/>
    </row>
    <row r="53" spans="1:1" x14ac:dyDescent="0.25">
      <c r="A53" s="51"/>
    </row>
    <row r="54" spans="1:1" x14ac:dyDescent="0.25">
      <c r="A54" s="51"/>
    </row>
    <row r="55" spans="1:1" x14ac:dyDescent="0.25">
      <c r="A55" s="51"/>
    </row>
    <row r="56" spans="1:1" x14ac:dyDescent="0.25">
      <c r="A56" s="51"/>
    </row>
    <row r="57" spans="1:1" x14ac:dyDescent="0.25">
      <c r="A57" s="51"/>
    </row>
    <row r="58" spans="1:1" x14ac:dyDescent="0.25">
      <c r="A58" s="51"/>
    </row>
    <row r="59" spans="1:1" x14ac:dyDescent="0.25">
      <c r="A59" s="51"/>
    </row>
    <row r="60" spans="1:1" x14ac:dyDescent="0.25">
      <c r="A60" s="51"/>
    </row>
    <row r="61" spans="1:1" x14ac:dyDescent="0.25">
      <c r="A61" s="51"/>
    </row>
    <row r="62" spans="1:1" x14ac:dyDescent="0.25">
      <c r="A62" s="51"/>
    </row>
    <row r="63" spans="1:1" x14ac:dyDescent="0.25">
      <c r="A63" s="51"/>
    </row>
    <row r="64" spans="1:1" x14ac:dyDescent="0.25">
      <c r="A64" s="51"/>
    </row>
    <row r="65" spans="1:1" x14ac:dyDescent="0.25">
      <c r="A65" s="51"/>
    </row>
    <row r="66" spans="1:1" x14ac:dyDescent="0.25">
      <c r="A66" s="51"/>
    </row>
    <row r="67" spans="1:1" x14ac:dyDescent="0.25">
      <c r="A67" s="51"/>
    </row>
    <row r="68" spans="1:1" x14ac:dyDescent="0.25">
      <c r="A68" s="51"/>
    </row>
    <row r="69" spans="1:1" x14ac:dyDescent="0.25">
      <c r="A69" s="51"/>
    </row>
    <row r="70" spans="1:1" x14ac:dyDescent="0.25">
      <c r="A70" s="51"/>
    </row>
    <row r="71" spans="1:1" x14ac:dyDescent="0.25">
      <c r="A71" s="51"/>
    </row>
    <row r="72" spans="1:1" x14ac:dyDescent="0.25">
      <c r="A72" s="51"/>
    </row>
    <row r="73" spans="1:1" x14ac:dyDescent="0.25">
      <c r="A73" s="51"/>
    </row>
    <row r="74" spans="1:1" x14ac:dyDescent="0.25">
      <c r="A74" s="51"/>
    </row>
    <row r="75" spans="1:1" x14ac:dyDescent="0.25">
      <c r="A75" s="51"/>
    </row>
    <row r="76" spans="1:1" x14ac:dyDescent="0.25">
      <c r="A76" s="51"/>
    </row>
    <row r="77" spans="1:1" x14ac:dyDescent="0.25">
      <c r="A77" s="51"/>
    </row>
    <row r="78" spans="1:1" x14ac:dyDescent="0.25">
      <c r="A78" s="51"/>
    </row>
    <row r="79" spans="1:1" x14ac:dyDescent="0.25">
      <c r="A79" s="51"/>
    </row>
    <row r="80" spans="1:1" x14ac:dyDescent="0.25">
      <c r="A80" s="51"/>
    </row>
    <row r="81" spans="1:1" x14ac:dyDescent="0.25">
      <c r="A81" s="51"/>
    </row>
    <row r="82" spans="1:1" x14ac:dyDescent="0.25">
      <c r="A82" s="51"/>
    </row>
    <row r="83" spans="1:1" x14ac:dyDescent="0.25">
      <c r="A83" s="51"/>
    </row>
    <row r="84" spans="1:1" x14ac:dyDescent="0.25">
      <c r="A84" s="51"/>
    </row>
    <row r="85" spans="1:1" x14ac:dyDescent="0.25">
      <c r="A85" s="51"/>
    </row>
    <row r="86" spans="1:1" x14ac:dyDescent="0.25">
      <c r="A86" s="51"/>
    </row>
    <row r="87" spans="1:1" x14ac:dyDescent="0.25">
      <c r="A87" s="51"/>
    </row>
    <row r="88" spans="1:1" x14ac:dyDescent="0.25">
      <c r="A88" s="51"/>
    </row>
    <row r="89" spans="1:1" x14ac:dyDescent="0.25">
      <c r="A89" s="51"/>
    </row>
    <row r="90" spans="1:1" x14ac:dyDescent="0.25">
      <c r="A90" s="51"/>
    </row>
    <row r="91" spans="1:1" x14ac:dyDescent="0.25">
      <c r="A91" s="51"/>
    </row>
    <row r="92" spans="1:1" x14ac:dyDescent="0.25">
      <c r="A92" s="51"/>
    </row>
    <row r="93" spans="1:1" x14ac:dyDescent="0.25">
      <c r="A93" s="51"/>
    </row>
    <row r="94" spans="1:1" x14ac:dyDescent="0.25">
      <c r="A94" s="51"/>
    </row>
    <row r="95" spans="1:1" x14ac:dyDescent="0.25">
      <c r="A95" s="51"/>
    </row>
    <row r="96" spans="1:1" x14ac:dyDescent="0.25">
      <c r="A96" s="51"/>
    </row>
    <row r="97" spans="1:1" x14ac:dyDescent="0.25">
      <c r="A97" s="51"/>
    </row>
    <row r="98" spans="1:1" x14ac:dyDescent="0.25">
      <c r="A98" s="51"/>
    </row>
    <row r="99" spans="1:1" x14ac:dyDescent="0.25">
      <c r="A99" s="51"/>
    </row>
    <row r="100" spans="1:1" x14ac:dyDescent="0.25">
      <c r="A100" s="51"/>
    </row>
    <row r="101" spans="1:1" x14ac:dyDescent="0.25">
      <c r="A101" s="51"/>
    </row>
    <row r="102" spans="1:1" x14ac:dyDescent="0.25">
      <c r="A102" s="51"/>
    </row>
    <row r="103" spans="1:1" x14ac:dyDescent="0.25">
      <c r="A103" s="51"/>
    </row>
    <row r="104" spans="1:1" x14ac:dyDescent="0.25">
      <c r="A104" s="51"/>
    </row>
    <row r="105" spans="1:1" x14ac:dyDescent="0.25">
      <c r="A105" s="51"/>
    </row>
    <row r="106" spans="1:1" x14ac:dyDescent="0.25">
      <c r="A106" s="51"/>
    </row>
    <row r="107" spans="1:1" x14ac:dyDescent="0.25">
      <c r="A107" s="51"/>
    </row>
    <row r="108" spans="1:1" x14ac:dyDescent="0.25">
      <c r="A108" s="51"/>
    </row>
    <row r="109" spans="1:1" x14ac:dyDescent="0.25">
      <c r="A109" s="51"/>
    </row>
    <row r="110" spans="1:1" x14ac:dyDescent="0.25">
      <c r="A110" s="51"/>
    </row>
    <row r="111" spans="1:1" x14ac:dyDescent="0.25">
      <c r="A111" s="51"/>
    </row>
    <row r="112" spans="1:1" x14ac:dyDescent="0.25">
      <c r="A112" s="51"/>
    </row>
    <row r="113" spans="1:1" x14ac:dyDescent="0.25">
      <c r="A113" s="51"/>
    </row>
    <row r="114" spans="1:1" x14ac:dyDescent="0.25">
      <c r="A114" s="51"/>
    </row>
    <row r="115" spans="1:1" x14ac:dyDescent="0.25">
      <c r="A115" s="51"/>
    </row>
    <row r="116" spans="1:1" x14ac:dyDescent="0.25">
      <c r="A116" s="51"/>
    </row>
    <row r="117" spans="1:1" x14ac:dyDescent="0.25">
      <c r="A117" s="51"/>
    </row>
    <row r="118" spans="1:1" x14ac:dyDescent="0.25">
      <c r="A118" s="51"/>
    </row>
    <row r="119" spans="1:1" x14ac:dyDescent="0.25">
      <c r="A119" s="51"/>
    </row>
    <row r="120" spans="1:1" x14ac:dyDescent="0.25">
      <c r="A120" s="51"/>
    </row>
    <row r="121" spans="1:1" x14ac:dyDescent="0.25">
      <c r="A121" s="51"/>
    </row>
    <row r="122" spans="1:1" x14ac:dyDescent="0.25">
      <c r="A122" s="51"/>
    </row>
    <row r="123" spans="1:1" x14ac:dyDescent="0.25">
      <c r="A123" s="51"/>
    </row>
    <row r="124" spans="1:1" x14ac:dyDescent="0.25">
      <c r="A124" s="51"/>
    </row>
    <row r="125" spans="1:1" x14ac:dyDescent="0.25">
      <c r="A125" s="51"/>
    </row>
  </sheetData>
  <mergeCells count="2">
    <mergeCell ref="C3:H3"/>
    <mergeCell ref="J3:M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4CBDEF-A76B-43DD-8E58-5E3BFDFB7438}">
  <dimension ref="A1"/>
  <sheetViews>
    <sheetView topLeftCell="E49" workbookViewId="0">
      <selection activeCell="Y81" sqref="Y81"/>
    </sheetView>
  </sheetViews>
  <sheetFormatPr defaultRowHeight="15" x14ac:dyDescent="0.25"/>
  <sheetData/>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DDDB9D-CBD6-4A09-844F-380CBEA86298}">
  <dimension ref="A1:Y41"/>
  <sheetViews>
    <sheetView workbookViewId="0">
      <selection sqref="A1:K1"/>
    </sheetView>
  </sheetViews>
  <sheetFormatPr defaultRowHeight="15" x14ac:dyDescent="0.25"/>
  <cols>
    <col min="1" max="1" width="11.5703125" bestFit="1" customWidth="1"/>
    <col min="2" max="2" width="12.85546875" style="75" bestFit="1" customWidth="1"/>
    <col min="3" max="3" width="5.85546875" style="75" bestFit="1" customWidth="1"/>
    <col min="4" max="4" width="11.42578125" bestFit="1" customWidth="1"/>
    <col min="5" max="5" width="10.28515625" bestFit="1" customWidth="1"/>
    <col min="6" max="6" width="10.85546875" bestFit="1" customWidth="1"/>
    <col min="7" max="7" width="18" bestFit="1" customWidth="1"/>
    <col min="8" max="8" width="6" bestFit="1" customWidth="1"/>
    <col min="9" max="9" width="9" bestFit="1" customWidth="1"/>
    <col min="10" max="10" width="5" bestFit="1" customWidth="1"/>
    <col min="11" max="11" width="12.140625" bestFit="1" customWidth="1"/>
    <col min="12" max="12" width="7.5703125" bestFit="1" customWidth="1"/>
    <col min="14" max="14" width="11.5703125" bestFit="1" customWidth="1"/>
    <col min="15" max="15" width="12.85546875" bestFit="1" customWidth="1"/>
    <col min="16" max="16" width="5.85546875" bestFit="1" customWidth="1"/>
    <col min="17" max="17" width="11.42578125" bestFit="1" customWidth="1"/>
    <col min="18" max="18" width="10.28515625" bestFit="1" customWidth="1"/>
    <col min="19" max="19" width="10.85546875" bestFit="1" customWidth="1"/>
    <col min="20" max="20" width="18" bestFit="1" customWidth="1"/>
    <col min="21" max="21" width="6.28515625" bestFit="1" customWidth="1"/>
    <col min="22" max="22" width="9" bestFit="1" customWidth="1"/>
    <col min="23" max="23" width="5" bestFit="1" customWidth="1"/>
    <col min="24" max="24" width="12.140625" bestFit="1" customWidth="1"/>
    <col min="25" max="25" width="7.5703125" bestFit="1" customWidth="1"/>
  </cols>
  <sheetData>
    <row r="1" spans="1:25" ht="15.75" thickBot="1" x14ac:dyDescent="0.3">
      <c r="A1" s="70" t="s">
        <v>208</v>
      </c>
      <c r="B1" s="71"/>
      <c r="C1" s="71"/>
      <c r="D1" s="71"/>
      <c r="E1" s="71"/>
      <c r="F1" s="71"/>
      <c r="G1" s="71"/>
      <c r="H1" s="71"/>
      <c r="I1" s="71"/>
      <c r="J1" s="71"/>
      <c r="K1" s="72"/>
      <c r="L1" s="73"/>
      <c r="M1" s="73"/>
      <c r="N1" s="70" t="s">
        <v>208</v>
      </c>
      <c r="O1" s="71"/>
      <c r="P1" s="71"/>
      <c r="Q1" s="71"/>
      <c r="R1" s="71"/>
      <c r="S1" s="71"/>
      <c r="T1" s="71"/>
      <c r="U1" s="71"/>
      <c r="V1" s="71"/>
      <c r="W1" s="71"/>
      <c r="X1" s="72"/>
    </row>
    <row r="2" spans="1:25" x14ac:dyDescent="0.25">
      <c r="A2" s="74" t="s">
        <v>209</v>
      </c>
      <c r="B2" s="74" t="s">
        <v>210</v>
      </c>
      <c r="C2" s="74" t="s">
        <v>136</v>
      </c>
      <c r="D2" s="74" t="s">
        <v>211</v>
      </c>
      <c r="E2" s="74" t="s">
        <v>212</v>
      </c>
      <c r="F2" s="74" t="s">
        <v>213</v>
      </c>
      <c r="G2" s="74" t="s">
        <v>214</v>
      </c>
      <c r="H2" s="74" t="s">
        <v>215</v>
      </c>
      <c r="I2" s="74" t="s">
        <v>216</v>
      </c>
      <c r="J2" s="74" t="s">
        <v>217</v>
      </c>
      <c r="K2" s="74" t="s">
        <v>218</v>
      </c>
      <c r="L2" s="75"/>
      <c r="M2" s="75"/>
      <c r="N2" s="76" t="s">
        <v>209</v>
      </c>
      <c r="O2" s="76" t="s">
        <v>210</v>
      </c>
      <c r="P2" s="76" t="s">
        <v>136</v>
      </c>
      <c r="Q2" s="76" t="s">
        <v>211</v>
      </c>
      <c r="R2" s="76" t="s">
        <v>212</v>
      </c>
      <c r="S2" s="76" t="s">
        <v>213</v>
      </c>
      <c r="T2" s="76" t="s">
        <v>214</v>
      </c>
      <c r="U2" s="76" t="s">
        <v>215</v>
      </c>
      <c r="V2" s="76" t="s">
        <v>216</v>
      </c>
      <c r="W2" s="76" t="s">
        <v>217</v>
      </c>
      <c r="X2" s="76" t="s">
        <v>218</v>
      </c>
    </row>
    <row r="3" spans="1:25" x14ac:dyDescent="0.25">
      <c r="A3" s="77">
        <v>46054</v>
      </c>
      <c r="B3" s="78" t="s">
        <v>219</v>
      </c>
      <c r="C3" s="79" t="s">
        <v>220</v>
      </c>
      <c r="D3" s="80">
        <v>0.57986111111111116</v>
      </c>
      <c r="E3" s="81">
        <v>9.4</v>
      </c>
      <c r="F3" s="79">
        <v>54.7</v>
      </c>
      <c r="G3" s="82">
        <v>0.68</v>
      </c>
      <c r="H3" s="83">
        <v>3.4950000000000001</v>
      </c>
      <c r="I3" s="84">
        <v>7.3</v>
      </c>
      <c r="J3" s="84">
        <v>7.21</v>
      </c>
      <c r="K3" s="81">
        <v>210</v>
      </c>
      <c r="L3" s="75"/>
      <c r="M3" s="75"/>
      <c r="N3" s="85"/>
      <c r="O3" s="86" t="s">
        <v>221</v>
      </c>
      <c r="P3" s="87" t="s">
        <v>222</v>
      </c>
      <c r="Q3" s="88"/>
      <c r="R3" s="89"/>
      <c r="S3" s="90"/>
      <c r="T3" s="90"/>
      <c r="U3" s="87"/>
      <c r="V3" s="91"/>
      <c r="W3" s="92"/>
      <c r="X3" s="91"/>
    </row>
    <row r="4" spans="1:25" x14ac:dyDescent="0.25">
      <c r="A4" s="77">
        <v>46113</v>
      </c>
      <c r="B4" s="78" t="s">
        <v>223</v>
      </c>
      <c r="C4" s="79" t="s">
        <v>220</v>
      </c>
      <c r="D4" s="80" t="s">
        <v>189</v>
      </c>
      <c r="E4" s="79" t="s">
        <v>189</v>
      </c>
      <c r="F4" s="81" t="s">
        <v>189</v>
      </c>
      <c r="G4" s="79" t="s">
        <v>189</v>
      </c>
      <c r="H4" s="83" t="s">
        <v>189</v>
      </c>
      <c r="I4" s="84" t="s">
        <v>189</v>
      </c>
      <c r="J4" s="84" t="s">
        <v>189</v>
      </c>
      <c r="K4" s="81" t="s">
        <v>189</v>
      </c>
      <c r="L4" s="93"/>
      <c r="M4" s="93"/>
      <c r="N4" s="85"/>
      <c r="O4" s="86" t="s">
        <v>219</v>
      </c>
      <c r="P4" s="87" t="s">
        <v>222</v>
      </c>
      <c r="Q4" s="88"/>
      <c r="R4" s="91"/>
      <c r="S4" s="94"/>
      <c r="T4" s="95"/>
      <c r="U4" s="96"/>
      <c r="V4" s="91"/>
      <c r="W4" s="92"/>
      <c r="X4" s="91"/>
      <c r="Y4" s="97"/>
    </row>
    <row r="5" spans="1:25" x14ac:dyDescent="0.25">
      <c r="A5" s="77">
        <v>46174</v>
      </c>
      <c r="B5" s="78" t="s">
        <v>221</v>
      </c>
      <c r="C5" s="79" t="s">
        <v>220</v>
      </c>
      <c r="D5" s="80" t="s">
        <v>189</v>
      </c>
      <c r="E5" s="79" t="s">
        <v>189</v>
      </c>
      <c r="F5" s="81" t="s">
        <v>189</v>
      </c>
      <c r="G5" s="79" t="s">
        <v>189</v>
      </c>
      <c r="H5" s="83" t="s">
        <v>189</v>
      </c>
      <c r="I5" s="84" t="s">
        <v>189</v>
      </c>
      <c r="J5" s="84" t="s">
        <v>189</v>
      </c>
      <c r="K5" s="81" t="s">
        <v>189</v>
      </c>
      <c r="L5" s="93"/>
      <c r="M5" s="93"/>
      <c r="N5" s="85"/>
      <c r="O5" s="86" t="s">
        <v>223</v>
      </c>
      <c r="P5" s="87" t="s">
        <v>222</v>
      </c>
      <c r="Q5" s="88"/>
      <c r="R5" s="91"/>
      <c r="S5" s="98"/>
      <c r="T5" s="90"/>
      <c r="U5" s="99"/>
      <c r="V5" s="91"/>
      <c r="W5" s="92"/>
      <c r="X5" s="91"/>
      <c r="Y5" s="97"/>
    </row>
    <row r="6" spans="1:25" x14ac:dyDescent="0.25">
      <c r="A6" s="74" t="s">
        <v>209</v>
      </c>
      <c r="B6" s="74" t="s">
        <v>210</v>
      </c>
      <c r="C6" s="74" t="s">
        <v>136</v>
      </c>
      <c r="D6" s="74" t="s">
        <v>211</v>
      </c>
      <c r="E6" s="74" t="s">
        <v>212</v>
      </c>
      <c r="F6" s="74" t="s">
        <v>213</v>
      </c>
      <c r="G6" s="74" t="s">
        <v>214</v>
      </c>
      <c r="H6" s="74" t="s">
        <v>215</v>
      </c>
      <c r="I6" s="74" t="s">
        <v>216</v>
      </c>
      <c r="J6" s="74" t="s">
        <v>217</v>
      </c>
      <c r="K6" s="74" t="s">
        <v>218</v>
      </c>
      <c r="L6" s="100"/>
      <c r="M6" s="100"/>
      <c r="N6" s="76" t="s">
        <v>209</v>
      </c>
      <c r="O6" s="76" t="s">
        <v>210</v>
      </c>
      <c r="P6" s="76" t="s">
        <v>136</v>
      </c>
      <c r="Q6" s="76" t="s">
        <v>211</v>
      </c>
      <c r="R6" s="76" t="s">
        <v>212</v>
      </c>
      <c r="S6" s="76" t="s">
        <v>213</v>
      </c>
      <c r="T6" s="76" t="s">
        <v>214</v>
      </c>
      <c r="U6" s="76" t="s">
        <v>215</v>
      </c>
      <c r="V6" s="76" t="s">
        <v>216</v>
      </c>
      <c r="W6" s="76" t="s">
        <v>217</v>
      </c>
      <c r="X6" s="76" t="s">
        <v>218</v>
      </c>
      <c r="Y6" s="97"/>
    </row>
    <row r="7" spans="1:25" x14ac:dyDescent="0.25">
      <c r="A7" s="77">
        <v>46054</v>
      </c>
      <c r="B7" s="78" t="s">
        <v>219</v>
      </c>
      <c r="C7" s="79" t="s">
        <v>224</v>
      </c>
      <c r="D7" s="80">
        <v>0.56944444444444442</v>
      </c>
      <c r="E7" s="81">
        <v>9.9</v>
      </c>
      <c r="F7" s="101">
        <v>2419.1999999999998</v>
      </c>
      <c r="G7" s="101">
        <v>0.34100000000000003</v>
      </c>
      <c r="H7" s="83">
        <v>4.2549999999999999</v>
      </c>
      <c r="I7" s="81">
        <v>30.5</v>
      </c>
      <c r="J7" s="84">
        <v>7.44</v>
      </c>
      <c r="K7" s="81">
        <v>131.30000000000001</v>
      </c>
      <c r="N7" s="85"/>
      <c r="O7" s="86" t="s">
        <v>221</v>
      </c>
      <c r="P7" s="87" t="s">
        <v>225</v>
      </c>
      <c r="Q7" s="88"/>
      <c r="R7" s="91"/>
      <c r="S7" s="98"/>
      <c r="T7" s="90"/>
      <c r="U7" s="87"/>
      <c r="V7" s="92"/>
      <c r="W7" s="92"/>
      <c r="X7" s="91"/>
    </row>
    <row r="8" spans="1:25" x14ac:dyDescent="0.25">
      <c r="A8" s="77">
        <v>46113</v>
      </c>
      <c r="B8" s="78" t="s">
        <v>223</v>
      </c>
      <c r="C8" s="79" t="s">
        <v>224</v>
      </c>
      <c r="D8" s="80">
        <v>0.54513888888888884</v>
      </c>
      <c r="E8" s="81">
        <v>10.6</v>
      </c>
      <c r="F8" s="101">
        <v>980.4</v>
      </c>
      <c r="G8" s="101">
        <v>0.42799999999999999</v>
      </c>
      <c r="H8" s="83">
        <v>5.28</v>
      </c>
      <c r="I8" s="84">
        <v>5.67</v>
      </c>
      <c r="J8" s="84">
        <v>7.78</v>
      </c>
      <c r="K8" s="81">
        <v>291</v>
      </c>
      <c r="N8" s="85"/>
      <c r="O8" s="86" t="s">
        <v>219</v>
      </c>
      <c r="P8" s="87" t="s">
        <v>225</v>
      </c>
      <c r="Q8" s="102"/>
      <c r="R8" s="103"/>
      <c r="S8" s="87"/>
      <c r="T8" s="87"/>
      <c r="U8" s="96"/>
      <c r="V8" s="103"/>
      <c r="W8" s="104"/>
      <c r="X8" s="103"/>
    </row>
    <row r="9" spans="1:25" x14ac:dyDescent="0.25">
      <c r="A9" s="77">
        <v>46174</v>
      </c>
      <c r="B9" s="78" t="s">
        <v>221</v>
      </c>
      <c r="C9" s="79" t="s">
        <v>224</v>
      </c>
      <c r="D9" s="80" t="s">
        <v>189</v>
      </c>
      <c r="E9" s="79" t="s">
        <v>189</v>
      </c>
      <c r="F9" s="81" t="s">
        <v>189</v>
      </c>
      <c r="G9" s="79" t="s">
        <v>189</v>
      </c>
      <c r="H9" s="83" t="s">
        <v>189</v>
      </c>
      <c r="I9" s="84" t="s">
        <v>189</v>
      </c>
      <c r="J9" s="84" t="s">
        <v>189</v>
      </c>
      <c r="K9" s="81" t="s">
        <v>189</v>
      </c>
      <c r="L9" s="105"/>
      <c r="M9" s="93"/>
      <c r="N9" s="85"/>
      <c r="O9" s="86" t="s">
        <v>223</v>
      </c>
      <c r="P9" s="87" t="s">
        <v>225</v>
      </c>
      <c r="Q9" s="102"/>
      <c r="R9" s="103"/>
      <c r="S9" s="94"/>
      <c r="T9" s="90"/>
      <c r="U9" s="87"/>
      <c r="V9" s="103"/>
      <c r="W9" s="104"/>
      <c r="X9" s="103"/>
    </row>
    <row r="10" spans="1:25" x14ac:dyDescent="0.25">
      <c r="A10" s="74" t="s">
        <v>209</v>
      </c>
      <c r="B10" s="74" t="s">
        <v>210</v>
      </c>
      <c r="C10" s="74" t="s">
        <v>136</v>
      </c>
      <c r="D10" s="74" t="s">
        <v>211</v>
      </c>
      <c r="E10" s="74" t="s">
        <v>212</v>
      </c>
      <c r="F10" s="74" t="s">
        <v>213</v>
      </c>
      <c r="G10" s="74" t="s">
        <v>214</v>
      </c>
      <c r="H10" s="74" t="s">
        <v>215</v>
      </c>
      <c r="I10" s="74" t="s">
        <v>216</v>
      </c>
      <c r="J10" s="74" t="s">
        <v>217</v>
      </c>
      <c r="K10" s="74" t="s">
        <v>218</v>
      </c>
      <c r="L10" s="105"/>
      <c r="M10" s="93"/>
      <c r="N10" s="76" t="s">
        <v>209</v>
      </c>
      <c r="O10" s="76" t="s">
        <v>210</v>
      </c>
      <c r="P10" s="76" t="s">
        <v>136</v>
      </c>
      <c r="Q10" s="76" t="s">
        <v>211</v>
      </c>
      <c r="R10" s="76" t="s">
        <v>212</v>
      </c>
      <c r="S10" s="76" t="s">
        <v>213</v>
      </c>
      <c r="T10" s="76" t="s">
        <v>214</v>
      </c>
      <c r="U10" s="76" t="s">
        <v>215</v>
      </c>
      <c r="V10" s="76" t="s">
        <v>216</v>
      </c>
      <c r="W10" s="76" t="s">
        <v>217</v>
      </c>
      <c r="X10" s="76" t="s">
        <v>218</v>
      </c>
      <c r="Y10" s="97"/>
    </row>
    <row r="11" spans="1:25" x14ac:dyDescent="0.25">
      <c r="A11" s="77">
        <v>46054</v>
      </c>
      <c r="B11" s="78" t="s">
        <v>219</v>
      </c>
      <c r="C11" s="79" t="s">
        <v>226</v>
      </c>
      <c r="D11" s="80" t="s">
        <v>189</v>
      </c>
      <c r="E11" s="79" t="s">
        <v>189</v>
      </c>
      <c r="F11" s="81" t="s">
        <v>189</v>
      </c>
      <c r="G11" s="79" t="s">
        <v>189</v>
      </c>
      <c r="H11" s="83" t="s">
        <v>189</v>
      </c>
      <c r="I11" s="84" t="s">
        <v>189</v>
      </c>
      <c r="J11" s="84" t="s">
        <v>189</v>
      </c>
      <c r="K11" s="81" t="s">
        <v>189</v>
      </c>
      <c r="L11" s="100"/>
      <c r="M11" s="100"/>
      <c r="N11" s="85"/>
      <c r="O11" s="86" t="s">
        <v>221</v>
      </c>
      <c r="P11" s="87" t="s">
        <v>227</v>
      </c>
      <c r="Q11" s="102"/>
      <c r="R11" s="103"/>
      <c r="S11" s="87"/>
      <c r="T11" s="87"/>
      <c r="U11" s="96"/>
      <c r="V11" s="103"/>
      <c r="W11" s="104"/>
      <c r="X11" s="103"/>
    </row>
    <row r="12" spans="1:25" x14ac:dyDescent="0.25">
      <c r="A12" s="77">
        <v>46113</v>
      </c>
      <c r="B12" s="78" t="s">
        <v>223</v>
      </c>
      <c r="C12" s="79" t="s">
        <v>226</v>
      </c>
      <c r="D12" s="80" t="s">
        <v>189</v>
      </c>
      <c r="E12" s="79" t="s">
        <v>189</v>
      </c>
      <c r="F12" s="81" t="s">
        <v>189</v>
      </c>
      <c r="G12" s="79" t="s">
        <v>189</v>
      </c>
      <c r="H12" s="83" t="s">
        <v>189</v>
      </c>
      <c r="I12" s="84" t="s">
        <v>189</v>
      </c>
      <c r="J12" s="84" t="s">
        <v>189</v>
      </c>
      <c r="K12" s="81" t="s">
        <v>189</v>
      </c>
      <c r="N12" s="85"/>
      <c r="O12" s="86" t="s">
        <v>219</v>
      </c>
      <c r="P12" s="87" t="s">
        <v>227</v>
      </c>
      <c r="Q12" s="102"/>
      <c r="R12" s="103"/>
      <c r="S12" s="94"/>
      <c r="T12" s="90"/>
      <c r="U12" s="96"/>
      <c r="V12" s="103"/>
      <c r="W12" s="104"/>
      <c r="X12" s="103"/>
    </row>
    <row r="13" spans="1:25" x14ac:dyDescent="0.25">
      <c r="A13" s="77">
        <v>46174</v>
      </c>
      <c r="B13" s="78" t="s">
        <v>221</v>
      </c>
      <c r="C13" s="79" t="s">
        <v>226</v>
      </c>
      <c r="D13" s="80">
        <v>0.5625</v>
      </c>
      <c r="E13" s="81">
        <v>20.399999999999999</v>
      </c>
      <c r="F13" s="79">
        <v>75.400000000000006</v>
      </c>
      <c r="G13" s="101">
        <v>0.125</v>
      </c>
      <c r="H13" s="83">
        <v>3.911</v>
      </c>
      <c r="I13" s="84">
        <v>3.43</v>
      </c>
      <c r="J13" s="84">
        <v>6.75</v>
      </c>
      <c r="K13" s="81">
        <v>114.2</v>
      </c>
      <c r="N13" s="85"/>
      <c r="O13" s="86" t="s">
        <v>223</v>
      </c>
      <c r="P13" s="87" t="s">
        <v>227</v>
      </c>
      <c r="Q13" s="102"/>
      <c r="R13" s="103"/>
      <c r="S13" s="87"/>
      <c r="T13" s="87"/>
      <c r="U13" s="96"/>
      <c r="V13" s="103"/>
      <c r="W13" s="104"/>
      <c r="X13" s="103"/>
    </row>
    <row r="14" spans="1:25" x14ac:dyDescent="0.25">
      <c r="A14" s="74" t="s">
        <v>209</v>
      </c>
      <c r="B14" s="74" t="s">
        <v>210</v>
      </c>
      <c r="C14" s="74" t="s">
        <v>136</v>
      </c>
      <c r="D14" s="74" t="s">
        <v>211</v>
      </c>
      <c r="E14" s="74" t="s">
        <v>212</v>
      </c>
      <c r="F14" s="74" t="s">
        <v>213</v>
      </c>
      <c r="G14" s="74" t="s">
        <v>214</v>
      </c>
      <c r="H14" s="74" t="s">
        <v>215</v>
      </c>
      <c r="I14" s="74" t="s">
        <v>216</v>
      </c>
      <c r="J14" s="74" t="s">
        <v>217</v>
      </c>
      <c r="K14" s="74" t="s">
        <v>218</v>
      </c>
      <c r="L14" s="93"/>
      <c r="M14" s="93"/>
      <c r="N14" s="74" t="s">
        <v>209</v>
      </c>
      <c r="O14" s="74" t="s">
        <v>210</v>
      </c>
      <c r="P14" s="74" t="s">
        <v>136</v>
      </c>
      <c r="Q14" s="74" t="s">
        <v>211</v>
      </c>
      <c r="R14" s="74" t="s">
        <v>212</v>
      </c>
      <c r="S14" s="74" t="s">
        <v>213</v>
      </c>
      <c r="T14" s="74" t="s">
        <v>214</v>
      </c>
      <c r="U14" s="74" t="s">
        <v>215</v>
      </c>
      <c r="V14" s="74" t="s">
        <v>216</v>
      </c>
      <c r="W14" s="74" t="s">
        <v>217</v>
      </c>
      <c r="X14" s="74" t="s">
        <v>218</v>
      </c>
    </row>
    <row r="15" spans="1:25" x14ac:dyDescent="0.25">
      <c r="A15" s="77">
        <v>46054</v>
      </c>
      <c r="B15" s="78" t="s">
        <v>219</v>
      </c>
      <c r="C15" s="79" t="s">
        <v>228</v>
      </c>
      <c r="D15" s="80" t="s">
        <v>189</v>
      </c>
      <c r="E15" s="79" t="s">
        <v>189</v>
      </c>
      <c r="F15" s="81" t="s">
        <v>189</v>
      </c>
      <c r="G15" s="79" t="s">
        <v>189</v>
      </c>
      <c r="H15" s="83" t="s">
        <v>189</v>
      </c>
      <c r="I15" s="84" t="s">
        <v>189</v>
      </c>
      <c r="J15" s="84" t="s">
        <v>189</v>
      </c>
      <c r="K15" s="81" t="s">
        <v>189</v>
      </c>
      <c r="L15" s="93"/>
      <c r="M15" s="93"/>
      <c r="N15" s="77">
        <v>46054</v>
      </c>
      <c r="O15" s="78" t="s">
        <v>219</v>
      </c>
      <c r="P15" s="79" t="s">
        <v>229</v>
      </c>
      <c r="Q15" s="106">
        <v>0.47569444444444442</v>
      </c>
      <c r="R15" s="107">
        <v>9.1</v>
      </c>
      <c r="S15" s="108">
        <v>2419.1999999999998</v>
      </c>
      <c r="T15" s="82">
        <v>0.51200000000000001</v>
      </c>
      <c r="U15" s="83">
        <v>4.62</v>
      </c>
      <c r="V15" s="107">
        <v>179</v>
      </c>
      <c r="W15" s="109">
        <v>7.68</v>
      </c>
      <c r="X15" s="107">
        <v>182.9</v>
      </c>
    </row>
    <row r="16" spans="1:25" x14ac:dyDescent="0.25">
      <c r="A16" s="77">
        <v>46113</v>
      </c>
      <c r="B16" s="78" t="s">
        <v>223</v>
      </c>
      <c r="C16" s="79" t="s">
        <v>228</v>
      </c>
      <c r="D16" s="80" t="s">
        <v>189</v>
      </c>
      <c r="E16" s="79" t="s">
        <v>189</v>
      </c>
      <c r="F16" s="81" t="s">
        <v>189</v>
      </c>
      <c r="G16" s="79" t="s">
        <v>189</v>
      </c>
      <c r="H16" s="83" t="s">
        <v>189</v>
      </c>
      <c r="I16" s="84" t="s">
        <v>189</v>
      </c>
      <c r="J16" s="84" t="s">
        <v>189</v>
      </c>
      <c r="K16" s="81" t="s">
        <v>189</v>
      </c>
      <c r="L16" s="97"/>
      <c r="M16" s="100"/>
      <c r="N16" s="77">
        <v>46113</v>
      </c>
      <c r="O16" s="78" t="s">
        <v>223</v>
      </c>
      <c r="P16" s="79" t="s">
        <v>229</v>
      </c>
      <c r="Q16" s="80">
        <v>0.46875</v>
      </c>
      <c r="R16" s="81">
        <v>9.8000000000000007</v>
      </c>
      <c r="S16" s="79">
        <v>133.4</v>
      </c>
      <c r="T16" s="82">
        <v>0.11</v>
      </c>
      <c r="U16" s="83">
        <v>1.9770000000000001</v>
      </c>
      <c r="V16" s="81">
        <v>38.700000000000003</v>
      </c>
      <c r="W16" s="84">
        <v>8.02</v>
      </c>
      <c r="X16" s="81">
        <v>292.7</v>
      </c>
    </row>
    <row r="17" spans="1:25" x14ac:dyDescent="0.25">
      <c r="A17" s="77">
        <v>46174</v>
      </c>
      <c r="B17" s="78" t="s">
        <v>221</v>
      </c>
      <c r="C17" s="79" t="s">
        <v>228</v>
      </c>
      <c r="D17" s="106">
        <v>0.53472222222222221</v>
      </c>
      <c r="E17" s="110">
        <v>18.8</v>
      </c>
      <c r="F17" s="101">
        <v>1299.7</v>
      </c>
      <c r="G17" s="101">
        <v>0.106</v>
      </c>
      <c r="H17" s="110">
        <v>4.2549999999999999</v>
      </c>
      <c r="I17" s="109">
        <v>3.17</v>
      </c>
      <c r="J17" s="109">
        <v>8.11</v>
      </c>
      <c r="K17" s="107">
        <v>507</v>
      </c>
      <c r="N17" s="77">
        <v>46174</v>
      </c>
      <c r="O17" s="78" t="s">
        <v>221</v>
      </c>
      <c r="P17" s="79" t="s">
        <v>229</v>
      </c>
      <c r="Q17" s="80" t="s">
        <v>189</v>
      </c>
      <c r="R17" s="79" t="s">
        <v>189</v>
      </c>
      <c r="S17" s="81" t="s">
        <v>189</v>
      </c>
      <c r="T17" s="79" t="s">
        <v>189</v>
      </c>
      <c r="U17" s="83" t="s">
        <v>189</v>
      </c>
      <c r="V17" s="84" t="s">
        <v>189</v>
      </c>
      <c r="W17" s="84" t="s">
        <v>189</v>
      </c>
      <c r="X17" s="81" t="s">
        <v>189</v>
      </c>
    </row>
    <row r="18" spans="1:25" x14ac:dyDescent="0.25">
      <c r="A18" s="74" t="s">
        <v>209</v>
      </c>
      <c r="B18" s="74" t="s">
        <v>210</v>
      </c>
      <c r="C18" s="74" t="s">
        <v>136</v>
      </c>
      <c r="D18" s="74" t="s">
        <v>211</v>
      </c>
      <c r="E18" s="74" t="s">
        <v>212</v>
      </c>
      <c r="F18" s="74" t="s">
        <v>213</v>
      </c>
      <c r="G18" s="74" t="s">
        <v>214</v>
      </c>
      <c r="H18" s="74" t="s">
        <v>215</v>
      </c>
      <c r="I18" s="74" t="s">
        <v>216</v>
      </c>
      <c r="J18" s="74" t="s">
        <v>217</v>
      </c>
      <c r="K18" s="74" t="s">
        <v>218</v>
      </c>
      <c r="N18" s="74" t="s">
        <v>209</v>
      </c>
      <c r="O18" s="74" t="s">
        <v>210</v>
      </c>
      <c r="P18" s="74" t="s">
        <v>136</v>
      </c>
      <c r="Q18" s="74" t="s">
        <v>211</v>
      </c>
      <c r="R18" s="74" t="s">
        <v>212</v>
      </c>
      <c r="S18" s="74" t="s">
        <v>213</v>
      </c>
      <c r="T18" s="74" t="s">
        <v>214</v>
      </c>
      <c r="U18" s="74" t="s">
        <v>215</v>
      </c>
      <c r="V18" s="74" t="s">
        <v>216</v>
      </c>
      <c r="W18" s="74" t="s">
        <v>217</v>
      </c>
      <c r="X18" s="74" t="s">
        <v>218</v>
      </c>
    </row>
    <row r="19" spans="1:25" x14ac:dyDescent="0.25">
      <c r="A19" s="77">
        <v>46054</v>
      </c>
      <c r="B19" s="78" t="s">
        <v>219</v>
      </c>
      <c r="C19" s="79" t="s">
        <v>230</v>
      </c>
      <c r="D19" s="80">
        <v>0.52777777777777779</v>
      </c>
      <c r="E19" s="81">
        <v>9.8000000000000007</v>
      </c>
      <c r="F19" s="79">
        <v>95.8</v>
      </c>
      <c r="G19" s="101">
        <v>8.2000000000000003E-2</v>
      </c>
      <c r="H19" s="83">
        <v>3.0529999999999999</v>
      </c>
      <c r="I19" s="81">
        <v>22.9</v>
      </c>
      <c r="J19" s="84">
        <v>7.26</v>
      </c>
      <c r="K19" s="81">
        <v>95.7</v>
      </c>
      <c r="L19" s="105"/>
      <c r="M19" s="93"/>
      <c r="N19" s="77">
        <v>46054</v>
      </c>
      <c r="O19" s="78" t="s">
        <v>219</v>
      </c>
      <c r="P19" s="79" t="s">
        <v>231</v>
      </c>
      <c r="Q19" s="106">
        <v>0.46527777777777779</v>
      </c>
      <c r="R19" s="110">
        <v>10.9</v>
      </c>
      <c r="S19" s="111">
        <v>1732.9</v>
      </c>
      <c r="T19" s="101">
        <v>0.151</v>
      </c>
      <c r="U19" s="83">
        <v>3.88</v>
      </c>
      <c r="V19" s="107">
        <v>46</v>
      </c>
      <c r="W19" s="109">
        <v>7.56</v>
      </c>
      <c r="X19" s="107">
        <v>112</v>
      </c>
    </row>
    <row r="20" spans="1:25" x14ac:dyDescent="0.25">
      <c r="A20" s="77">
        <v>46113</v>
      </c>
      <c r="B20" s="78" t="s">
        <v>223</v>
      </c>
      <c r="C20" s="79" t="s">
        <v>230</v>
      </c>
      <c r="D20" s="80" t="s">
        <v>189</v>
      </c>
      <c r="E20" s="79" t="s">
        <v>189</v>
      </c>
      <c r="F20" s="81" t="s">
        <v>189</v>
      </c>
      <c r="G20" s="79" t="s">
        <v>189</v>
      </c>
      <c r="H20" s="83" t="s">
        <v>189</v>
      </c>
      <c r="I20" s="84" t="s">
        <v>189</v>
      </c>
      <c r="J20" s="84" t="s">
        <v>189</v>
      </c>
      <c r="K20" s="81" t="s">
        <v>189</v>
      </c>
      <c r="L20" s="100"/>
      <c r="M20" s="100"/>
      <c r="N20" s="77">
        <v>46113</v>
      </c>
      <c r="O20" s="78" t="s">
        <v>223</v>
      </c>
      <c r="P20" s="79" t="s">
        <v>231</v>
      </c>
      <c r="Q20" s="106">
        <v>0.45833333333333331</v>
      </c>
      <c r="R20" s="110">
        <v>11.7</v>
      </c>
      <c r="S20" s="79">
        <v>275.5</v>
      </c>
      <c r="T20" s="101">
        <v>8.6999999999999994E-2</v>
      </c>
      <c r="U20" s="83">
        <v>7.5090000000000003</v>
      </c>
      <c r="V20" s="109">
        <v>2.82</v>
      </c>
      <c r="W20" s="109">
        <v>7.54</v>
      </c>
      <c r="X20" s="107">
        <v>298.8</v>
      </c>
    </row>
    <row r="21" spans="1:25" x14ac:dyDescent="0.25">
      <c r="A21" s="77">
        <v>46174</v>
      </c>
      <c r="B21" s="78" t="s">
        <v>221</v>
      </c>
      <c r="C21" s="79" t="s">
        <v>230</v>
      </c>
      <c r="D21" s="80" t="s">
        <v>189</v>
      </c>
      <c r="E21" s="79" t="s">
        <v>189</v>
      </c>
      <c r="F21" s="81" t="s">
        <v>189</v>
      </c>
      <c r="G21" s="79" t="s">
        <v>189</v>
      </c>
      <c r="H21" s="83" t="s">
        <v>189</v>
      </c>
      <c r="I21" s="84" t="s">
        <v>189</v>
      </c>
      <c r="J21" s="84" t="s">
        <v>189</v>
      </c>
      <c r="K21" s="81" t="s">
        <v>189</v>
      </c>
      <c r="L21" s="112"/>
      <c r="M21" s="100"/>
      <c r="N21" s="77">
        <v>46174</v>
      </c>
      <c r="O21" s="78" t="s">
        <v>221</v>
      </c>
      <c r="P21" s="79" t="s">
        <v>231</v>
      </c>
      <c r="Q21" s="106">
        <v>0.4548611111111111</v>
      </c>
      <c r="R21" s="107">
        <v>21.3</v>
      </c>
      <c r="S21" s="79">
        <v>298.7</v>
      </c>
      <c r="T21" s="101">
        <v>0.129</v>
      </c>
      <c r="U21" s="113">
        <v>2.8940000000000001</v>
      </c>
      <c r="V21" s="84">
        <v>2.1800000000000002</v>
      </c>
      <c r="W21" s="110">
        <v>8.39</v>
      </c>
      <c r="X21" s="107">
        <v>383.4</v>
      </c>
    </row>
    <row r="22" spans="1:25" x14ac:dyDescent="0.25">
      <c r="A22" s="74" t="s">
        <v>209</v>
      </c>
      <c r="B22" s="74" t="s">
        <v>210</v>
      </c>
      <c r="C22" s="74" t="s">
        <v>136</v>
      </c>
      <c r="D22" s="74" t="s">
        <v>211</v>
      </c>
      <c r="E22" s="74" t="s">
        <v>212</v>
      </c>
      <c r="F22" s="74" t="s">
        <v>213</v>
      </c>
      <c r="G22" s="74" t="s">
        <v>214</v>
      </c>
      <c r="H22" s="74" t="s">
        <v>215</v>
      </c>
      <c r="I22" s="74" t="s">
        <v>216</v>
      </c>
      <c r="J22" s="74" t="s">
        <v>217</v>
      </c>
      <c r="K22" s="74" t="s">
        <v>218</v>
      </c>
      <c r="N22" s="74" t="s">
        <v>209</v>
      </c>
      <c r="O22" s="74" t="s">
        <v>210</v>
      </c>
      <c r="P22" s="74" t="s">
        <v>136</v>
      </c>
      <c r="Q22" s="74" t="s">
        <v>211</v>
      </c>
      <c r="R22" s="74" t="s">
        <v>212</v>
      </c>
      <c r="S22" s="74" t="s">
        <v>213</v>
      </c>
      <c r="T22" s="74" t="s">
        <v>214</v>
      </c>
      <c r="U22" s="74" t="s">
        <v>215</v>
      </c>
      <c r="V22" s="74" t="s">
        <v>216</v>
      </c>
      <c r="W22" s="74" t="s">
        <v>217</v>
      </c>
      <c r="X22" s="74" t="s">
        <v>218</v>
      </c>
    </row>
    <row r="23" spans="1:25" x14ac:dyDescent="0.25">
      <c r="A23" s="77">
        <v>46054</v>
      </c>
      <c r="B23" s="78" t="s">
        <v>219</v>
      </c>
      <c r="C23" s="79" t="s">
        <v>232</v>
      </c>
      <c r="D23" s="106">
        <v>0.51736111111111116</v>
      </c>
      <c r="E23" s="107">
        <v>10.9</v>
      </c>
      <c r="F23" s="79">
        <v>217.8</v>
      </c>
      <c r="G23" s="101">
        <v>0.32300000000000001</v>
      </c>
      <c r="H23" s="79">
        <v>3.5880000000000001</v>
      </c>
      <c r="I23" s="107">
        <v>33.799999999999997</v>
      </c>
      <c r="J23" s="109">
        <v>7.63</v>
      </c>
      <c r="K23" s="107">
        <v>300</v>
      </c>
      <c r="N23" s="77">
        <v>46054</v>
      </c>
      <c r="O23" s="78" t="s">
        <v>219</v>
      </c>
      <c r="P23" s="79" t="s">
        <v>233</v>
      </c>
      <c r="Q23" s="80">
        <v>0.4236111111111111</v>
      </c>
      <c r="R23" s="81">
        <v>9.6</v>
      </c>
      <c r="S23" s="101">
        <v>1986.3</v>
      </c>
      <c r="T23" s="101">
        <v>0.26100000000000001</v>
      </c>
      <c r="U23" s="83">
        <v>4.1120000000000001</v>
      </c>
      <c r="V23" s="81">
        <v>67.8</v>
      </c>
      <c r="W23" s="84">
        <v>7.45</v>
      </c>
      <c r="X23" s="81">
        <v>65.400000000000006</v>
      </c>
    </row>
    <row r="24" spans="1:25" x14ac:dyDescent="0.25">
      <c r="A24" s="77">
        <v>46113</v>
      </c>
      <c r="B24" s="78" t="s">
        <v>223</v>
      </c>
      <c r="C24" s="79" t="s">
        <v>232</v>
      </c>
      <c r="D24" s="80">
        <v>0.49652777777777779</v>
      </c>
      <c r="E24" s="79">
        <v>12.9</v>
      </c>
      <c r="F24" s="79">
        <v>6.3</v>
      </c>
      <c r="G24" s="101">
        <v>0.29099999999999998</v>
      </c>
      <c r="H24" s="83">
        <v>2.29</v>
      </c>
      <c r="I24" s="81">
        <v>11.2</v>
      </c>
      <c r="J24" s="84">
        <v>8.0299999999999994</v>
      </c>
      <c r="K24" s="81">
        <v>456</v>
      </c>
      <c r="L24" s="114"/>
      <c r="M24" s="114"/>
      <c r="N24" s="77">
        <v>46113</v>
      </c>
      <c r="O24" s="78" t="s">
        <v>223</v>
      </c>
      <c r="P24" s="79" t="s">
        <v>233</v>
      </c>
      <c r="Q24" s="80">
        <v>0.43402777777777779</v>
      </c>
      <c r="R24" s="81">
        <v>9.6999999999999993</v>
      </c>
      <c r="S24" s="79">
        <v>172.3</v>
      </c>
      <c r="T24" s="101">
        <v>0.13400000000000001</v>
      </c>
      <c r="U24" s="83">
        <v>2.9889999999999999</v>
      </c>
      <c r="V24" s="81">
        <v>38.1</v>
      </c>
      <c r="W24" s="84">
        <v>7.99</v>
      </c>
      <c r="X24" s="81">
        <v>271.10000000000002</v>
      </c>
    </row>
    <row r="25" spans="1:25" x14ac:dyDescent="0.25">
      <c r="A25" s="77">
        <v>46174</v>
      </c>
      <c r="B25" s="78" t="s">
        <v>221</v>
      </c>
      <c r="C25" s="79" t="s">
        <v>232</v>
      </c>
      <c r="D25" s="106">
        <v>0.5</v>
      </c>
      <c r="E25" s="107">
        <v>18.2</v>
      </c>
      <c r="F25" s="79">
        <v>160.69999999999999</v>
      </c>
      <c r="G25" s="101">
        <v>0.28699999999999998</v>
      </c>
      <c r="H25" s="113">
        <v>3.31</v>
      </c>
      <c r="I25" s="81">
        <v>14.4</v>
      </c>
      <c r="J25" s="109">
        <v>8.1</v>
      </c>
      <c r="K25" s="107">
        <v>435.3</v>
      </c>
      <c r="L25" s="75"/>
      <c r="M25" s="75"/>
      <c r="N25" s="77">
        <v>46174</v>
      </c>
      <c r="O25" s="78" t="s">
        <v>221</v>
      </c>
      <c r="P25" s="79" t="s">
        <v>233</v>
      </c>
      <c r="Q25" s="80" t="s">
        <v>189</v>
      </c>
      <c r="R25" s="79" t="s">
        <v>189</v>
      </c>
      <c r="S25" s="81" t="s">
        <v>189</v>
      </c>
      <c r="T25" s="79" t="s">
        <v>189</v>
      </c>
      <c r="U25" s="83" t="s">
        <v>189</v>
      </c>
      <c r="V25" s="84" t="s">
        <v>189</v>
      </c>
      <c r="W25" s="84" t="s">
        <v>189</v>
      </c>
      <c r="X25" s="81" t="s">
        <v>189</v>
      </c>
    </row>
    <row r="26" spans="1:25" x14ac:dyDescent="0.25">
      <c r="A26" s="74" t="s">
        <v>209</v>
      </c>
      <c r="B26" s="74" t="s">
        <v>210</v>
      </c>
      <c r="C26" s="74" t="s">
        <v>136</v>
      </c>
      <c r="D26" s="74" t="s">
        <v>211</v>
      </c>
      <c r="E26" s="74" t="s">
        <v>212</v>
      </c>
      <c r="F26" s="74" t="s">
        <v>213</v>
      </c>
      <c r="G26" s="74" t="s">
        <v>214</v>
      </c>
      <c r="H26" s="74" t="s">
        <v>215</v>
      </c>
      <c r="I26" s="74" t="s">
        <v>216</v>
      </c>
      <c r="J26" s="74" t="s">
        <v>217</v>
      </c>
      <c r="K26" s="74" t="s">
        <v>218</v>
      </c>
      <c r="L26" s="100"/>
      <c r="M26" s="100"/>
      <c r="N26" s="74" t="s">
        <v>209</v>
      </c>
      <c r="O26" s="74" t="s">
        <v>210</v>
      </c>
      <c r="P26" s="74" t="s">
        <v>136</v>
      </c>
      <c r="Q26" s="74" t="s">
        <v>211</v>
      </c>
      <c r="R26" s="74" t="s">
        <v>212</v>
      </c>
      <c r="S26" s="74" t="s">
        <v>213</v>
      </c>
      <c r="T26" s="74" t="s">
        <v>214</v>
      </c>
      <c r="U26" s="74" t="s">
        <v>215</v>
      </c>
      <c r="V26" s="74" t="s">
        <v>216</v>
      </c>
      <c r="W26" s="74" t="s">
        <v>217</v>
      </c>
      <c r="X26" s="74" t="s">
        <v>218</v>
      </c>
    </row>
    <row r="27" spans="1:25" x14ac:dyDescent="0.25">
      <c r="A27" s="77">
        <v>46054</v>
      </c>
      <c r="B27" s="78" t="s">
        <v>219</v>
      </c>
      <c r="C27" s="79" t="s">
        <v>234</v>
      </c>
      <c r="D27" s="80" t="s">
        <v>189</v>
      </c>
      <c r="E27" s="79" t="s">
        <v>189</v>
      </c>
      <c r="F27" s="81" t="s">
        <v>189</v>
      </c>
      <c r="G27" s="79" t="s">
        <v>189</v>
      </c>
      <c r="H27" s="83" t="s">
        <v>189</v>
      </c>
      <c r="I27" s="84" t="s">
        <v>189</v>
      </c>
      <c r="J27" s="84" t="s">
        <v>189</v>
      </c>
      <c r="K27" s="81" t="s">
        <v>189</v>
      </c>
      <c r="N27" s="77">
        <v>46054</v>
      </c>
      <c r="O27" s="78" t="s">
        <v>219</v>
      </c>
      <c r="P27" s="79" t="s">
        <v>235</v>
      </c>
      <c r="Q27" s="106">
        <v>0.44097222222222221</v>
      </c>
      <c r="R27" s="110">
        <v>10.3</v>
      </c>
      <c r="S27" s="79">
        <v>121.1</v>
      </c>
      <c r="T27" s="101">
        <v>0.184</v>
      </c>
      <c r="U27" s="79">
        <v>4.2969999999999997</v>
      </c>
      <c r="V27" s="107">
        <v>45.2</v>
      </c>
      <c r="W27" s="110">
        <v>7.46</v>
      </c>
      <c r="X27" s="110">
        <v>123.8</v>
      </c>
    </row>
    <row r="28" spans="1:25" x14ac:dyDescent="0.25">
      <c r="A28" s="77">
        <v>46113</v>
      </c>
      <c r="B28" s="78" t="s">
        <v>223</v>
      </c>
      <c r="C28" s="79" t="s">
        <v>234</v>
      </c>
      <c r="D28" s="80" t="s">
        <v>189</v>
      </c>
      <c r="E28" s="79" t="s">
        <v>189</v>
      </c>
      <c r="F28" s="81" t="s">
        <v>189</v>
      </c>
      <c r="G28" s="79" t="s">
        <v>189</v>
      </c>
      <c r="H28" s="83" t="s">
        <v>189</v>
      </c>
      <c r="I28" s="84" t="s">
        <v>189</v>
      </c>
      <c r="J28" s="84" t="s">
        <v>189</v>
      </c>
      <c r="K28" s="81" t="s">
        <v>189</v>
      </c>
      <c r="N28" s="77">
        <v>46113</v>
      </c>
      <c r="O28" s="78" t="s">
        <v>223</v>
      </c>
      <c r="P28" s="79" t="s">
        <v>235</v>
      </c>
      <c r="Q28" s="106">
        <v>0.44444444444444442</v>
      </c>
      <c r="R28" s="107">
        <v>11</v>
      </c>
      <c r="S28" s="79">
        <v>71.7</v>
      </c>
      <c r="T28" s="101">
        <v>0.104</v>
      </c>
      <c r="U28" s="83">
        <v>2.4340000000000002</v>
      </c>
      <c r="V28" s="81">
        <v>29.2</v>
      </c>
      <c r="W28" s="110">
        <v>7.88</v>
      </c>
      <c r="X28" s="107">
        <v>304.60000000000002</v>
      </c>
    </row>
    <row r="29" spans="1:25" x14ac:dyDescent="0.25">
      <c r="A29" s="77">
        <v>46174</v>
      </c>
      <c r="B29" s="78" t="s">
        <v>221</v>
      </c>
      <c r="C29" s="79" t="s">
        <v>234</v>
      </c>
      <c r="D29" s="80" t="s">
        <v>189</v>
      </c>
      <c r="E29" s="79" t="s">
        <v>189</v>
      </c>
      <c r="F29" s="81" t="s">
        <v>189</v>
      </c>
      <c r="G29" s="79" t="s">
        <v>189</v>
      </c>
      <c r="H29" s="83" t="s">
        <v>189</v>
      </c>
      <c r="I29" s="84" t="s">
        <v>189</v>
      </c>
      <c r="J29" s="84" t="s">
        <v>189</v>
      </c>
      <c r="K29" s="81" t="s">
        <v>189</v>
      </c>
      <c r="L29" s="100"/>
      <c r="M29" s="100"/>
      <c r="N29" s="77">
        <v>46174</v>
      </c>
      <c r="O29" s="78" t="s">
        <v>221</v>
      </c>
      <c r="P29" s="79" t="s">
        <v>235</v>
      </c>
      <c r="Q29" s="106">
        <v>0.4375</v>
      </c>
      <c r="R29" s="110">
        <v>20.9</v>
      </c>
      <c r="S29" s="81">
        <v>143.9</v>
      </c>
      <c r="T29" s="101">
        <v>0.16600000000000001</v>
      </c>
      <c r="U29" s="110">
        <v>4.8979999999999997</v>
      </c>
      <c r="V29" s="81">
        <v>27.2</v>
      </c>
      <c r="W29" s="109">
        <v>7.92</v>
      </c>
      <c r="X29" s="107">
        <v>520</v>
      </c>
    </row>
    <row r="30" spans="1:25" x14ac:dyDescent="0.25">
      <c r="A30" s="76" t="s">
        <v>209</v>
      </c>
      <c r="B30" s="76" t="s">
        <v>210</v>
      </c>
      <c r="C30" s="76" t="s">
        <v>136</v>
      </c>
      <c r="D30" s="76" t="s">
        <v>211</v>
      </c>
      <c r="E30" s="76" t="s">
        <v>212</v>
      </c>
      <c r="F30" s="76" t="s">
        <v>213</v>
      </c>
      <c r="G30" s="76" t="s">
        <v>214</v>
      </c>
      <c r="H30" s="76" t="s">
        <v>215</v>
      </c>
      <c r="I30" s="76" t="s">
        <v>216</v>
      </c>
      <c r="J30" s="76" t="s">
        <v>217</v>
      </c>
      <c r="K30" s="76" t="s">
        <v>218</v>
      </c>
      <c r="L30" s="93"/>
      <c r="M30" s="93"/>
      <c r="N30" s="74" t="s">
        <v>209</v>
      </c>
      <c r="O30" s="74" t="s">
        <v>210</v>
      </c>
      <c r="P30" s="74" t="s">
        <v>136</v>
      </c>
      <c r="Q30" s="74" t="s">
        <v>211</v>
      </c>
      <c r="R30" s="74" t="s">
        <v>212</v>
      </c>
      <c r="S30" s="74" t="s">
        <v>213</v>
      </c>
      <c r="T30" s="74" t="s">
        <v>214</v>
      </c>
      <c r="U30" s="74" t="s">
        <v>215</v>
      </c>
      <c r="V30" s="74" t="s">
        <v>216</v>
      </c>
      <c r="W30" s="74" t="s">
        <v>217</v>
      </c>
      <c r="X30" s="74" t="s">
        <v>218</v>
      </c>
      <c r="Y30" s="97"/>
    </row>
    <row r="31" spans="1:25" x14ac:dyDescent="0.25">
      <c r="A31" s="85"/>
      <c r="B31" s="86" t="s">
        <v>221</v>
      </c>
      <c r="C31" s="87" t="s">
        <v>236</v>
      </c>
      <c r="D31" s="88"/>
      <c r="E31" s="89"/>
      <c r="F31" s="98"/>
      <c r="G31" s="90"/>
      <c r="H31" s="87"/>
      <c r="I31" s="91"/>
      <c r="J31" s="92"/>
      <c r="K31" s="91"/>
      <c r="L31" s="100"/>
      <c r="M31" s="100"/>
      <c r="N31" s="77">
        <v>46054</v>
      </c>
      <c r="O31" s="78" t="s">
        <v>219</v>
      </c>
      <c r="P31" s="79" t="s">
        <v>237</v>
      </c>
      <c r="Q31" s="80">
        <v>0.41319444444444442</v>
      </c>
      <c r="R31" s="81">
        <v>9.8000000000000007</v>
      </c>
      <c r="S31" s="101">
        <v>1553.1</v>
      </c>
      <c r="T31" s="101">
        <v>0.432</v>
      </c>
      <c r="U31" s="83">
        <v>7.79</v>
      </c>
      <c r="V31" s="81">
        <v>73</v>
      </c>
      <c r="W31" s="84">
        <v>7.46</v>
      </c>
      <c r="X31" s="81">
        <v>105.7</v>
      </c>
    </row>
    <row r="32" spans="1:25" x14ac:dyDescent="0.25">
      <c r="A32" s="85"/>
      <c r="B32" s="86" t="s">
        <v>219</v>
      </c>
      <c r="C32" s="87" t="s">
        <v>236</v>
      </c>
      <c r="D32" s="102"/>
      <c r="E32" s="103"/>
      <c r="F32" s="87"/>
      <c r="G32" s="87"/>
      <c r="H32" s="96"/>
      <c r="I32" s="103"/>
      <c r="J32" s="104"/>
      <c r="K32" s="103"/>
      <c r="N32" s="77">
        <v>46113</v>
      </c>
      <c r="O32" s="78" t="s">
        <v>223</v>
      </c>
      <c r="P32" s="79" t="s">
        <v>237</v>
      </c>
      <c r="Q32" s="80">
        <v>0.4201388888888889</v>
      </c>
      <c r="R32" s="81">
        <v>12.8</v>
      </c>
      <c r="S32" s="108">
        <v>2419.1999999999998</v>
      </c>
      <c r="T32" s="101">
        <v>0.189</v>
      </c>
      <c r="U32" s="83">
        <v>4.2060000000000004</v>
      </c>
      <c r="V32" s="84">
        <v>4.12</v>
      </c>
      <c r="W32" s="84">
        <v>8.06</v>
      </c>
      <c r="X32" s="81">
        <v>365.5</v>
      </c>
    </row>
    <row r="33" spans="1:25" x14ac:dyDescent="0.25">
      <c r="A33" s="85"/>
      <c r="B33" s="86" t="s">
        <v>223</v>
      </c>
      <c r="C33" s="87" t="s">
        <v>236</v>
      </c>
      <c r="D33" s="88"/>
      <c r="E33" s="91"/>
      <c r="F33" s="98"/>
      <c r="G33" s="90"/>
      <c r="H33" s="89"/>
      <c r="I33" s="103"/>
      <c r="J33" s="92"/>
      <c r="K33" s="91"/>
      <c r="N33" s="77">
        <v>46174</v>
      </c>
      <c r="O33" s="78" t="s">
        <v>221</v>
      </c>
      <c r="P33" s="79" t="s">
        <v>237</v>
      </c>
      <c r="Q33" s="80" t="s">
        <v>189</v>
      </c>
      <c r="R33" s="79" t="s">
        <v>189</v>
      </c>
      <c r="S33" s="81" t="s">
        <v>189</v>
      </c>
      <c r="T33" s="79" t="s">
        <v>189</v>
      </c>
      <c r="U33" s="83" t="s">
        <v>189</v>
      </c>
      <c r="V33" s="84" t="s">
        <v>189</v>
      </c>
      <c r="W33" s="84" t="s">
        <v>189</v>
      </c>
      <c r="X33" s="81" t="s">
        <v>189</v>
      </c>
    </row>
    <row r="34" spans="1:25" x14ac:dyDescent="0.25">
      <c r="L34" s="75"/>
      <c r="M34" s="75"/>
    </row>
    <row r="35" spans="1:25" x14ac:dyDescent="0.25">
      <c r="L35" s="75"/>
      <c r="M35" s="75"/>
      <c r="Y35" s="97"/>
    </row>
    <row r="36" spans="1:25" x14ac:dyDescent="0.25">
      <c r="L36" s="75"/>
      <c r="M36" s="75"/>
    </row>
    <row r="39" spans="1:25" x14ac:dyDescent="0.25">
      <c r="L39" s="112"/>
      <c r="M39" s="100"/>
    </row>
    <row r="40" spans="1:25" x14ac:dyDescent="0.25">
      <c r="L40" s="100"/>
      <c r="M40" s="100"/>
      <c r="Y40" s="97"/>
    </row>
    <row r="41" spans="1:25" x14ac:dyDescent="0.25">
      <c r="L41" s="100"/>
      <c r="M41" s="100"/>
      <c r="Y41" s="97"/>
    </row>
  </sheetData>
  <mergeCells count="2">
    <mergeCell ref="A1:K1"/>
    <mergeCell ref="N1:X1"/>
  </mergeCell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0BA3FC-B1A8-4C9D-A5F9-6AA0ACA280C4}">
  <dimension ref="A1"/>
  <sheetViews>
    <sheetView zoomScaleNormal="100" workbookViewId="0">
      <selection activeCell="M32" sqref="M32"/>
    </sheetView>
  </sheetViews>
  <sheetFormatPr defaultRowHeight="15" x14ac:dyDescent="0.25"/>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Bacteria</vt:lpstr>
      <vt:lpstr>Tracking_Reporting_Surveys_Maps</vt:lpstr>
      <vt:lpstr>Hot Spots 2025-2026</vt:lpstr>
      <vt:lpstr>E coli Data Summaries (stream)</vt:lpstr>
      <vt:lpstr>E. coli Trends (stream)</vt:lpstr>
      <vt:lpstr>Stormdrain Data - 2025-2026</vt:lpstr>
      <vt:lpstr>E. coli Trends (storm)</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Greg Stabach</dc:creator>
  <cp:lastModifiedBy>Greg Stabach</cp:lastModifiedBy>
  <dcterms:created xsi:type="dcterms:W3CDTF">2025-05-15T19:39:24Z</dcterms:created>
  <dcterms:modified xsi:type="dcterms:W3CDTF">2026-09-27T18:54:01Z</dcterms:modified>
</cp:coreProperties>
</file>