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9040" windowHeight="15840" tabRatio="933"/>
  </bookViews>
  <sheets>
    <sheet name="Bacteria" sheetId="1" r:id="rId1"/>
    <sheet name="Temperature" sheetId="2" r:id="rId2"/>
    <sheet name="Education and Outreach" sheetId="5" r:id="rId3"/>
    <sheet name="Activity Summary" sheetId="12" r:id="rId4"/>
    <sheet name="City of Jacksonville Fund Rpt" sheetId="21" r:id="rId5"/>
    <sheet name="Blackberry Abatement" sheetId="24" r:id="rId6"/>
    <sheet name="Newsletter Article" sheetId="22" r:id="rId7"/>
    <sheet name="Postcard" sheetId="23" r:id="rId8"/>
    <sheet name="Article to Blog Example" sheetId="19" r:id="rId9"/>
    <sheet name="Stream Smart Posts_Blogs" sheetId="7" r:id="rId10"/>
    <sheet name="Funding Leveraged" sheetId="8" r:id="rId11"/>
    <sheet name="Planting Map" sheetId="10" r:id="rId12"/>
    <sheet name="Clean Up Statistics" sheetId="11" r:id="rId13"/>
    <sheet name="BCRI Article and Issue Paper  " sheetId="13" r:id="rId14"/>
    <sheet name="Salmonwatch Summary Fall 2022" sheetId="14" r:id="rId15"/>
    <sheet name="Hot Spot Map" sheetId="15" r:id="rId16"/>
    <sheet name="Location of Hot Spots 21-22" sheetId="16" r:id="rId17"/>
    <sheet name="Pollinator Planting Sites" sheetId="17" r:id="rId18"/>
    <sheet name="Data Analysis" sheetId="20" r:id="rId19"/>
  </sheets>
  <externalReferences>
    <externalReference r:id="rId20"/>
  </externalReferences>
  <definedNames>
    <definedName name="_xlnm.Print_Area" localSheetId="0">Bacteria!$A$1:$H$53</definedName>
  </definedNames>
  <calcPr calcId="145621" iterate="1" iterateCount="5"/>
</workbook>
</file>

<file path=xl/calcChain.xml><?xml version="1.0" encoding="utf-8"?>
<calcChain xmlns="http://schemas.openxmlformats.org/spreadsheetml/2006/main">
  <c r="M27" i="21" l="1"/>
  <c r="N24" i="21"/>
  <c r="M25" i="21"/>
  <c r="E20" i="21" l="1"/>
  <c r="J20" i="21"/>
  <c r="J21" i="21"/>
  <c r="I21" i="21"/>
  <c r="H21" i="21"/>
  <c r="G21" i="21"/>
  <c r="F21" i="21"/>
  <c r="E21" i="21"/>
  <c r="D21" i="21"/>
  <c r="L21" i="21" s="1"/>
  <c r="I20" i="21"/>
  <c r="H20" i="21"/>
  <c r="G20" i="21"/>
  <c r="F20" i="21"/>
  <c r="D20" i="21"/>
  <c r="M18" i="21"/>
  <c r="L18" i="21"/>
  <c r="L17" i="21"/>
  <c r="M17" i="21" s="1"/>
  <c r="L16" i="21"/>
  <c r="M16" i="21" s="1"/>
  <c r="L15" i="21"/>
  <c r="M15" i="21" s="1"/>
  <c r="L14" i="21"/>
  <c r="M14" i="21" s="1"/>
  <c r="L13" i="21"/>
  <c r="M13" i="21" s="1"/>
  <c r="M12" i="21"/>
  <c r="L12" i="21"/>
  <c r="L11" i="21"/>
  <c r="M11" i="21" s="1"/>
  <c r="L10" i="21"/>
  <c r="M10" i="21" s="1"/>
  <c r="L9" i="21"/>
  <c r="M9" i="21" s="1"/>
  <c r="L8" i="21"/>
  <c r="M8" i="21" s="1"/>
  <c r="L7" i="21"/>
  <c r="M7" i="21" s="1"/>
  <c r="M21" i="21" l="1"/>
  <c r="O35" i="20"/>
  <c r="N35" i="20"/>
  <c r="M35" i="20"/>
  <c r="J26" i="20"/>
  <c r="J25" i="20"/>
  <c r="J24" i="20"/>
  <c r="J22" i="20"/>
  <c r="J21" i="20"/>
  <c r="J20" i="20"/>
  <c r="J19" i="20"/>
  <c r="J18" i="20"/>
  <c r="J17" i="20"/>
  <c r="J16" i="20"/>
  <c r="J15" i="20"/>
  <c r="J14" i="20"/>
  <c r="J13" i="20"/>
  <c r="J11" i="20"/>
  <c r="J10" i="20"/>
  <c r="J9" i="20"/>
  <c r="J7" i="20"/>
  <c r="J6" i="20"/>
  <c r="J5" i="20"/>
  <c r="J4" i="20"/>
  <c r="C26" i="20"/>
  <c r="C25" i="20"/>
  <c r="C24" i="20"/>
  <c r="C22" i="20"/>
  <c r="C21" i="20"/>
  <c r="C20" i="20"/>
  <c r="C18" i="20"/>
  <c r="C17" i="20"/>
  <c r="C16" i="20"/>
  <c r="C15" i="20"/>
  <c r="C14" i="20"/>
  <c r="C13" i="20"/>
  <c r="C12" i="20"/>
  <c r="C11" i="20"/>
  <c r="C10" i="20"/>
  <c r="C9" i="20"/>
  <c r="C8" i="20"/>
  <c r="C7" i="20"/>
  <c r="C6" i="20"/>
  <c r="C5" i="20"/>
  <c r="C4" i="20"/>
  <c r="L26" i="17" l="1"/>
  <c r="M24" i="17"/>
  <c r="M22" i="17"/>
  <c r="M26" i="17" s="1"/>
  <c r="L27" i="17" l="1"/>
  <c r="G15" i="8"/>
  <c r="H28" i="11" l="1"/>
  <c r="G28" i="11"/>
  <c r="E28" i="11"/>
  <c r="L20" i="21" l="1"/>
</calcChain>
</file>

<file path=xl/sharedStrings.xml><?xml version="1.0" encoding="utf-8"?>
<sst xmlns="http://schemas.openxmlformats.org/spreadsheetml/2006/main" count="1343" uniqueCount="843">
  <si>
    <r>
      <t xml:space="preserve">Bacteria </t>
    </r>
    <r>
      <rPr>
        <b/>
        <i/>
        <sz val="14"/>
        <color theme="1"/>
        <rFont val="Calibri"/>
        <family val="2"/>
        <scheme val="minor"/>
      </rPr>
      <t>(also addresses pH, Dissolved Oxygen, Nutrients)</t>
    </r>
  </si>
  <si>
    <t>Source</t>
  </si>
  <si>
    <t>Strategy</t>
  </si>
  <si>
    <t>How</t>
  </si>
  <si>
    <t>Fiscal Analysis</t>
  </si>
  <si>
    <t>Measure</t>
  </si>
  <si>
    <t>Timeline</t>
  </si>
  <si>
    <t>Milestone</t>
  </si>
  <si>
    <t>Activity Update</t>
  </si>
  <si>
    <t>Annual Status Update</t>
  </si>
  <si>
    <t>What source of this pollutant is being addressed?</t>
  </si>
  <si>
    <t>What is being done or what will be done to reduce or control pollution from the source?</t>
  </si>
  <si>
    <t>Specifically, how will this be done?</t>
  </si>
  <si>
    <r>
      <t>Who will implement</t>
    </r>
    <r>
      <rPr>
        <sz val="9"/>
        <color theme="1"/>
        <rFont val="Calibri"/>
        <family val="2"/>
        <scheme val="minor"/>
      </rPr>
      <t>?</t>
    </r>
  </si>
  <si>
    <t>How will successful implementation or completion of this strategy be measured?</t>
  </si>
  <si>
    <t>When will the strategy be completed?</t>
  </si>
  <si>
    <t>What intermediate goals will be achieved and when? How to know progress is being made?</t>
  </si>
  <si>
    <t xml:space="preserve">Briefly report on actions taken to meet this measure and achieve this milestone  </t>
  </si>
  <si>
    <t>Fecal sources from pets and wildlife.</t>
  </si>
  <si>
    <t xml:space="preserve">Continue to provide pet waste bags for dog owners at local parks/public areas for owners to pick up after their pets. </t>
  </si>
  <si>
    <t>Update  inventory of parks/public areas that have pet waste disposal dispensers.</t>
  </si>
  <si>
    <t>Staff Time.  RVCOG if needed.</t>
  </si>
  <si>
    <t>Report on new stations installed and number of bags ordered.</t>
  </si>
  <si>
    <t>Ongoing</t>
  </si>
  <si>
    <t>Establish percentage of parks with stations.  Add a percentage of stations added until 100% of parks have stations.</t>
  </si>
  <si>
    <t>Year 1: July 2020-June 2021</t>
  </si>
  <si>
    <t>Year 2: July 2021-June 2022</t>
  </si>
  <si>
    <t>Year 3: July 2022-June 2023</t>
  </si>
  <si>
    <t>Year 4: July 2023-June 2024</t>
  </si>
  <si>
    <t>Year 5: July 2024-June 2025</t>
  </si>
  <si>
    <t>Urban Runoff</t>
  </si>
  <si>
    <t>Reduce runoff volumes (Post construction).</t>
  </si>
  <si>
    <t>Continue to incorporate low impact development, green infrastructure approaches into capital improvements, development and redevelopment projects to reduce impervious areas and infiltrate runoff through municipal codes and ordinances.</t>
  </si>
  <si>
    <t>Track the features installed, size and treatment expectations as they are installed by updating the LID map annually.</t>
  </si>
  <si>
    <t>Ongoing as development occurs.</t>
  </si>
  <si>
    <t xml:space="preserve">In Phase II report.  Limited tracking and mapping completed by the Regional Manager (RVCOG) as requested. </t>
  </si>
  <si>
    <t>Encourage  residential downspout disconnection, rain gardens.  Provide educational opportunities including hands-on activities, resources, articles in newsletters/publications, and/or promote local workshops.</t>
  </si>
  <si>
    <t>Staff time,  Work with RVCOG, Partners.</t>
  </si>
  <si>
    <t>Track number of rain garden workshops held, number of downspouts disconnected, rain gardens constructed.</t>
  </si>
  <si>
    <t xml:space="preserve"> Ongoing once the program is established.</t>
  </si>
  <si>
    <t xml:space="preserve">Summarize overall activity including number of projects:  number of downspouts disconnected, rain gardens constructed, and participants. </t>
  </si>
  <si>
    <t>Year 1: July 2020-June 2020</t>
  </si>
  <si>
    <t>Year 2: July 2021-June 2021</t>
  </si>
  <si>
    <t>Year 3: July 2022-June 2022</t>
  </si>
  <si>
    <t>Year 4: July 2023-June 2023</t>
  </si>
  <si>
    <t>Year 5: July 2024-June 2024</t>
  </si>
  <si>
    <t>Implement WQ BMPs identified in the City’s Stormwater Master Plan as funds are available.</t>
  </si>
  <si>
    <t>Program implemented over extended period</t>
  </si>
  <si>
    <t>Report on BMPs implemented and any impediments.</t>
  </si>
  <si>
    <t>Municipal Operations</t>
  </si>
  <si>
    <r>
      <t xml:space="preserve">Implement Stormwater Management Practices as time and funding permits.  Examples activities include: </t>
    </r>
    <r>
      <rPr>
        <sz val="10"/>
        <color theme="1"/>
        <rFont val="Calibri"/>
        <family val="2"/>
        <scheme val="minor"/>
      </rPr>
      <t xml:space="preserve"> </t>
    </r>
    <r>
      <rPr>
        <sz val="9"/>
        <color theme="1"/>
        <rFont val="Calibri"/>
        <family val="2"/>
        <scheme val="minor"/>
      </rPr>
      <t>Good Housekeeping, fleet maintenance</t>
    </r>
    <r>
      <rPr>
        <sz val="10"/>
        <color theme="1"/>
        <rFont val="Calibri"/>
        <family val="2"/>
        <scheme val="minor"/>
      </rPr>
      <t xml:space="preserve">, </t>
    </r>
    <r>
      <rPr>
        <sz val="9"/>
        <color theme="1"/>
        <rFont val="Calibri"/>
        <family val="2"/>
        <scheme val="minor"/>
      </rPr>
      <t xml:space="preserve"> street sweeping, and site control (erosion)  to prevent pollution to the maximum extent practicable. </t>
    </r>
  </si>
  <si>
    <t>Staff time</t>
  </si>
  <si>
    <t xml:space="preserve">Ongoing inspections, employee trainings, and continued implementation of good housekeeping stormwater management practices. </t>
  </si>
  <si>
    <t>Annual update on actions taken. In Phase II report.</t>
  </si>
  <si>
    <t>Illegal dumping  and illicit discharge</t>
  </si>
  <si>
    <t>Continue illicit discharge monitoring (hot spot and storm drain).  Part of Regional Monitoring Program.</t>
  </si>
  <si>
    <t xml:space="preserve">Review and refine illicit discharge and hot spot water sampling program as needed. Participation in the regional TMDL programs addresses sampling of storm drains to evaluate their impact on TMDL pollutant levels, tracking and investigation of concerns as needed (or requested) especially related to TMDL concerns, and serving as a point of contact for water quality concerns. </t>
  </si>
  <si>
    <t>Staff Time</t>
  </si>
  <si>
    <t>Respond to and investigate the potential sources of illicit discharge as discovered by the monitoring program</t>
  </si>
  <si>
    <t>Report on illicit discharge and hot spot follow-up on an annual basis,  Annual report or regional activities  generated by RVCOG.</t>
  </si>
  <si>
    <t>Continued participation in regional program through RVCOG.</t>
  </si>
  <si>
    <t xml:space="preserve">Continue to implement Illicit Discharge Detection Elimination Program and enforce illegal dumping regulations. </t>
  </si>
  <si>
    <t xml:space="preserve">Continue to investigate illicit discharges on an annual basis.  </t>
  </si>
  <si>
    <t xml:space="preserve">Update on the number of investigations and any enforcement actions taken.  Any activities tracked or responded to by RVCOG are including in the annual report of regional activities..    </t>
  </si>
  <si>
    <t>Continue to require erosion and sediment control at construction sites</t>
  </si>
  <si>
    <t xml:space="preserve">Continue to  implement  NPDES Phase II program if applicable.  </t>
  </si>
  <si>
    <t>No visible sediment discharges from construction sites.  Enforce construction erosion control permits if applicable</t>
  </si>
  <si>
    <t xml:space="preserve">Summarize actions. This could be summarized in the  NPDES Phase II program report if applicable.  </t>
  </si>
  <si>
    <t>Continue to Identify and eliminate failing on-site sewage disposal systems.</t>
  </si>
  <si>
    <t>Notify DEQ of failing septic systems when found</t>
  </si>
  <si>
    <t xml:space="preserve">Keep a written record of referrals. </t>
  </si>
  <si>
    <t>Septic systems identified and eliminated.</t>
  </si>
  <si>
    <t>New Approaches and Projects</t>
  </si>
  <si>
    <t>Explore new projects and program innovations to meet the goals of the Bacteria TMDL.  Part of the regional role includes coordination with other programs and organizations who are working in similar programs.  Coordination has led to new projects, programs, partners, funding sources, training opportunities, and other innovations to improve TMDL programs and help move toward attaining goals.</t>
  </si>
  <si>
    <t>Staff time.  RVCOG.  Partners</t>
  </si>
  <si>
    <t xml:space="preserve">New approaches will be in response to new technology, innovations or adaptive management.   Can include attending trainings or workshops.   </t>
  </si>
  <si>
    <t>Annually, as appropriate</t>
  </si>
  <si>
    <t xml:space="preserve">New approaches will be identified with success indicators determined.  Report on trainings and workshops attended. </t>
  </si>
  <si>
    <r>
      <t xml:space="preserve">Temperature  </t>
    </r>
    <r>
      <rPr>
        <b/>
        <i/>
        <sz val="14"/>
        <color theme="1"/>
        <rFont val="Calibri"/>
        <family val="2"/>
        <scheme val="minor"/>
      </rPr>
      <t>(also addresses Dissolved Oxygen)</t>
    </r>
  </si>
  <si>
    <r>
      <t>Who will implement</t>
    </r>
    <r>
      <rPr>
        <sz val="9"/>
        <color theme="1"/>
        <rFont val="Calibri"/>
        <family val="2"/>
        <scheme val="minor"/>
      </rPr>
      <t xml:space="preserve">? </t>
    </r>
  </si>
  <si>
    <t>Solar Radiation. Riparian health due to insufficient or unprotected riparian vegetation.</t>
  </si>
  <si>
    <t>Protect riparian areas by implementing current riparian  protection standards</t>
  </si>
  <si>
    <t>Implement current ordinance or riparian buffer standards.</t>
  </si>
  <si>
    <t xml:space="preserve">List of actions taken.  </t>
  </si>
  <si>
    <t xml:space="preserve">Ongoing </t>
  </si>
  <si>
    <t xml:space="preserve">Annual reports will track number and type of actions taken.   </t>
  </si>
  <si>
    <t>Develop or participate in a Riparian Restoration Program to remove invasive species and plant or restore native species along stream corridors.</t>
  </si>
  <si>
    <t>Partner with others including RVCOG  to provide logistics and labor for invasive removal, planting &amp; ongoing maintenance</t>
  </si>
  <si>
    <t>Establish a line item in the Budget for restoration projects.  This is a regional task in collaboration with RVCOG and/or other local groups.</t>
  </si>
  <si>
    <t>Line item established in budget with annual funding.</t>
  </si>
  <si>
    <t>first year program development and discussion, with line item and funding pending annually thereafter if program is established</t>
  </si>
  <si>
    <t>Participate in a DMA-wide restoration program and provide outreach to target areas.</t>
  </si>
  <si>
    <t>Identifying, prioritizing, and moving toward implementation of projects.  The regional program builds on the work completed in previous years and uses materials found in Bear Creek and Rogue Basin Planting Plans to prioritize and begin implementation.</t>
  </si>
  <si>
    <t xml:space="preserve">Continue to participate in the regional program through RVCOG.  </t>
  </si>
  <si>
    <t>Completion and record of annual efforts (map updates, statistics, funding)</t>
  </si>
  <si>
    <t>Annually</t>
  </si>
  <si>
    <t>Volunteer Planting Event(s)</t>
  </si>
  <si>
    <t>City participates in events:   Events may include at least one featured tree planting project or tree giveaways to residents. Events will be planned in the community, as part of an event (e.g. Fall Festival, Earth Day), incorporated into Salmon Watch (riparian section), and/or planned as a regional event.</t>
  </si>
  <si>
    <t xml:space="preserve">Staff time. RVCOG.  Partners.  And/or volunteers. </t>
  </si>
  <si>
    <t>Document celebration activities, number of participants, number of trees planted and/or given away.</t>
  </si>
  <si>
    <t>A minimum of one event held each year with local participants and activities that educate and implement tree planting.</t>
  </si>
  <si>
    <t>Maintain heathy streamside vegetation on publically owned lands</t>
  </si>
  <si>
    <t xml:space="preserve">Seek opportunities to protect, or plant native trees and shrubs on public lands.   </t>
  </si>
  <si>
    <t>Staff time. Regional participation with RVCOG.  Partnerships with local groups.</t>
  </si>
  <si>
    <t>Track opportunities identified and projects implemented.</t>
  </si>
  <si>
    <t>Annually as funding is available</t>
  </si>
  <si>
    <t xml:space="preserve">Identify (map) Implemented projects on an annual basis until 100% complete.  If all public lands are completed, maintain plantings and add any new areas that become public.  </t>
  </si>
  <si>
    <t>Stormwater Runoff</t>
  </si>
  <si>
    <t xml:space="preserve">Reduce warm stormwater runoff volumes (post construction). </t>
  </si>
  <si>
    <t>Design and construct capital improvements that incorporate low impact development approaches to infiltrate and cool runoff &amp; reduce other pollutants of concern.</t>
  </si>
  <si>
    <t>Annual funding source from streets, as well as grant funds and private investments.</t>
  </si>
  <si>
    <t>Tracking features installed for development, redevelopment and capital improvements.</t>
  </si>
  <si>
    <t>Ongoing – development and project driven.</t>
  </si>
  <si>
    <t xml:space="preserve">Annual Number of projects that incorporated LID or other methods into development and redevelopment plans </t>
  </si>
  <si>
    <t>Staff time.  Regional programs through RVCOG.</t>
  </si>
  <si>
    <t>Any concerns identified by or reported to the RM during the implementation year are reported to the appropriate DMA, MS4, and/or DEQ.  Concerns and actions are also documented in the activity summary tab.</t>
  </si>
  <si>
    <t>Education and Outreach</t>
  </si>
  <si>
    <t>Impacts to Temperature &amp; Bacteria in  waters under city jurisdiction (includes Dissolved Oxygen, pH, Nutrients)</t>
  </si>
  <si>
    <t>Promote Cultural Awareness through Public Education and Involvement</t>
  </si>
  <si>
    <t>Add TMDL or water quality related articles to city  newsletter or other publication(s).  Regional program will continue to promote and share TMDL topics on the Stream Smart website.  The regional program will also provide general content for use on websites, in newsletters, etc.</t>
  </si>
  <si>
    <t>Staff, RVCOG, Partners</t>
  </si>
  <si>
    <t xml:space="preserve">Minimum of 2 articles published per year.  Topic areas determined annually.  </t>
  </si>
  <si>
    <t>Annual report with copies of articles.</t>
  </si>
  <si>
    <t>Maintain City’s web pages for Water Quality including stormwater and TMDL topics.  Regional information will be updated on RVCOG's TMDL pages and the Stream Smart TMDL related pages as part of the regional TMDL participation.</t>
  </si>
  <si>
    <t>Staff time, RVCOG</t>
  </si>
  <si>
    <t>DMA’s web pages are regularly updated with relevant and informative information. In addition, the City's TMDL information will be updated on RVCOG's website and the Stream Smart Site as appropriate.</t>
  </si>
  <si>
    <t>Annual Report summarizing changes &amp; relevant links, if changed.</t>
  </si>
  <si>
    <t xml:space="preserve">Continue to support the Regional Programs by working with RVCOG.  </t>
  </si>
  <si>
    <t xml:space="preserve">Annual Action Plan and Subsequent Report.  </t>
  </si>
  <si>
    <t>Actively participate in the Stream Smart or other campaigns including promoting and using the program for relevant programs, sharing posts from online media, and submitting content as appropriate for social media use.</t>
  </si>
  <si>
    <t xml:space="preserve">Staff time &amp; support funding. </t>
  </si>
  <si>
    <t xml:space="preserve">DMA’s webpage on Stream Smart website updated with relevant and informative information; participation in campaign planning &amp; implementation. </t>
  </si>
  <si>
    <t>Continued participation in the regional program.</t>
  </si>
  <si>
    <t>Continued distribution of outreach materials, providing technical assistance to landowners, schools, and other groups.  Providing continued support for assistance programs (e.g., SWCD riparian program).</t>
  </si>
  <si>
    <t>Summary of activities and materials provided.</t>
  </si>
  <si>
    <t>Explore new projects and program innovations to meet the goals of the TMDL.  Part of the regional role includes coordination with other programs and organizations who are working in similar programs.  Coordination has led to new projects, programs, partners, funding sources, training opportunities, and other innovations to improve TMDL programs and help move toward attaining goals.</t>
  </si>
  <si>
    <t>Staff time – potential coordination with RVCOG and local groups</t>
  </si>
  <si>
    <t xml:space="preserve">New approaches will be in response to new technology, innovations or adaptive management.  Can include trainings and workshops.  </t>
  </si>
  <si>
    <t>New approaches will be identified with success indicators determined.  Can include attendance at trainings and workshops</t>
  </si>
  <si>
    <t xml:space="preserve">Effectiveness Monitoring </t>
  </si>
  <si>
    <t xml:space="preserve">Programs to track effectiveness of TMDL implementation </t>
  </si>
  <si>
    <t xml:space="preserve">Working with DEQ, RVCOG or others implement water quality sampling program to evaluate and track program effectiveness.  RVCOG will continue to collect stream samples monthly at sites throughout the region.  </t>
  </si>
  <si>
    <t>Continued participation in the regional monitoring program.</t>
  </si>
  <si>
    <t xml:space="preserve">Methods for tracking program effectiveness include sampling and analysis of water quality data (RVCOG, DEQ, other) load reductions, identification of trends, and tracking of TMDL actions. </t>
  </si>
  <si>
    <t>Trends in water quality indicate effectiveness of program.  Report on water quality program and results</t>
  </si>
  <si>
    <t>TMDL Reporting</t>
  </si>
  <si>
    <t>Continued participation in TMDL Program</t>
  </si>
  <si>
    <t xml:space="preserve">City will continue to  update management on Stormwater/TMDL related actions  </t>
  </si>
  <si>
    <t>Staff Time, RVCOG as requested</t>
  </si>
  <si>
    <t>City staff will keep city council updated on Stormwater/TMDL related actions</t>
  </si>
  <si>
    <t xml:space="preserve">Report on number of updates given annually </t>
  </si>
  <si>
    <t>City will continue attend quarterly TMDL meetings.  Regional TMDL support also provides support for the TMDL meetings.</t>
  </si>
  <si>
    <t xml:space="preserve">DMAs will participate in quarterly TMDL meetings either in-person or via phone.   </t>
  </si>
  <si>
    <t xml:space="preserve">Quarterly Meetings will be attended by a representative from the city </t>
  </si>
  <si>
    <t xml:space="preserve">City will submit a TMDL annual implementation plan report yearly to DEQ.  RVCOG will track and report on regional activities. </t>
  </si>
  <si>
    <r>
      <t>Annual Implementation reports are Due November 1</t>
    </r>
    <r>
      <rPr>
        <vertAlign val="superscript"/>
        <sz val="10"/>
        <color theme="1"/>
        <rFont val="Calibri"/>
        <family val="2"/>
        <scheme val="minor"/>
      </rPr>
      <t>st</t>
    </r>
    <r>
      <rPr>
        <sz val="10"/>
        <color theme="1"/>
        <rFont val="Calibri"/>
        <family val="2"/>
        <scheme val="minor"/>
      </rPr>
      <t xml:space="preserve"> for the preceding July 1 – June 30 reporting year.  </t>
    </r>
  </si>
  <si>
    <t>Annual Reports Received</t>
  </si>
  <si>
    <t>Completed with the submittal of this document and accompanying forms.  Additional information including copies of the full supplemental materials (tabs) can be found online at https://rvcog.org/what-we-do/natural-resources/clean-water-act-tmdl/bear-creek-tmdl/.</t>
  </si>
  <si>
    <t>Engage residents in experiential learning opportunities that promote awareness as well as tools for changing behavior.  Examples of program that meet the TMDL goals that are done  in partnership with other programs (NPDES Phase II) or just for the TMDL program include Salmon Watch, participation in local events (the Salmon Festival, Earth Day, Bear Creek Fall Festival), regional programs (Jackson SWCD Field Camp), programs with schools, partnerships with other groups, volunteer plantings, the August Institute, and other programs.</t>
  </si>
  <si>
    <t xml:space="preserve">Workshop/Program participation and measurable results (number of projects completed, participants, etc.). </t>
  </si>
  <si>
    <t>Provide outreach and technical support focused on riparian restoration activities.  Includes tie in with the Stream Smart program, local assistance programs (Jackson SWCD), and the regional riparian program (Planting Plan including plant recommendations, site selection, invasive species recommendations).</t>
  </si>
  <si>
    <t>Staff Time, Work with RVCOG for tracking and funding support for projects (grants, partnerships)</t>
  </si>
  <si>
    <t>Medford</t>
  </si>
  <si>
    <t>Provide updates on the status of sites in each DMA, new sites identified and prioritized, costs, schedule, and other logistics.  Develop an annual goal for restoration (e.g., number of trees planted, miles restored, etc.).  Outreach covered under the Education and Outreach Section.</t>
  </si>
  <si>
    <t>Explore new projects and program innovations to meet the goals of the Temperature TMDL.  Part of the regional role includes coordination with other programs and organizations who are working in similar programs.  Coordination has led to new projects, programs, partners, funding sources, training opportunities, and other innovations to improve TMDL programs and help move toward attaining goals including identification of new invasive species of concern and control methods and new restoration techniques.</t>
  </si>
  <si>
    <t xml:space="preserve">DMA staff attended quarterly meetings and provided updates during the roundtable updates. </t>
  </si>
  <si>
    <t>Description</t>
  </si>
  <si>
    <t>Summary of Clean-Up Efforts: April 2015 – April 2022</t>
  </si>
  <si>
    <t>Date</t>
  </si>
  <si>
    <t>Participants</t>
  </si>
  <si>
    <t>Check in locations</t>
  </si>
  <si>
    <t>Miles clean up</t>
  </si>
  <si>
    <t>Pounds of trash</t>
  </si>
  <si>
    <t>Other tasks</t>
  </si>
  <si>
    <t>Location</t>
  </si>
  <si>
    <t>Medford and Phoenix</t>
  </si>
  <si>
    <t>Central Point, Medford, Phoenix, and Talent</t>
  </si>
  <si>
    <t>0.25 acres of blackberry removed</t>
  </si>
  <si>
    <t>Medford, Phoenix, Talent, and Ashland</t>
  </si>
  <si>
    <t>0.5 acres of blackberry removed</t>
  </si>
  <si>
    <t>1 acre of blackberry removed</t>
  </si>
  <si>
    <t>Central Point, Medford, Phoenix, Talent, and Ashland</t>
  </si>
  <si>
    <t>Planted 420 plants and</t>
  </si>
  <si>
    <t>removed 10 cubic yards of blackberries</t>
  </si>
  <si>
    <t>100 plants mulched, 480 lbs of dead juniper removed, over 1/3 acre of blackberries removed, and 500 lbs of metal recycled</t>
  </si>
  <si>
    <t>Weeded, 1000 square feet of invasive plants removed, 20 plants mulched, removed dead pine branches and limbs, Trees of Heaven (invasive species), and blackberry brambles and vines</t>
  </si>
  <si>
    <r>
      <t xml:space="preserve">9 scheduled </t>
    </r>
    <r>
      <rPr>
        <sz val="11"/>
        <color rgb="FFFF0000"/>
        <rFont val="Calibri"/>
        <family val="2"/>
        <scheme val="minor"/>
      </rPr>
      <t>*2 canceled</t>
    </r>
  </si>
  <si>
    <t>Pollinator garden planted and maintained, invasive plant removal, weeding, mulching, and graffiti removal</t>
  </si>
  <si>
    <t>Implementation Year 2021-2022 Totals</t>
  </si>
  <si>
    <t>Weeded, 1000 square feet of invasive plants removed, 20 plants mulched, removed dead pine branches and limbs, Trees of Heaven (invasive species), and blackberry brambles and vinesPollinator garden planted and maintained, invasive plant removal, weeding, mulching, and graffiti removal</t>
  </si>
  <si>
    <t>Program</t>
  </si>
  <si>
    <t>Jackson County</t>
  </si>
  <si>
    <t>RRWC</t>
  </si>
  <si>
    <t>Amount</t>
  </si>
  <si>
    <t xml:space="preserve">Funding for Salmon Watch - instructors, transportation, supplies and miscellaneous expenses (e.g., permit fees) </t>
  </si>
  <si>
    <t>Funder</t>
  </si>
  <si>
    <t>Jackson SWCD</t>
  </si>
  <si>
    <t>Funding for native plants (pollinator species) used to restore and improve habitat along Bear Creek.  The focus is on the areas burned by the Table Rock and Almeda fires.</t>
  </si>
  <si>
    <t>United States Forest Service</t>
  </si>
  <si>
    <t>Invasive Species Management</t>
  </si>
  <si>
    <t>Funding to manage invasive species regrowth post fires along the Greenway focused on County Owned parcels.</t>
  </si>
  <si>
    <t>OWEB</t>
  </si>
  <si>
    <t>Almeda Fire Monitoring*</t>
  </si>
  <si>
    <t>Various including Gordon Elwood and RBP</t>
  </si>
  <si>
    <t>Clean-up funding</t>
  </si>
  <si>
    <t>Support for the annual clean-up activities</t>
  </si>
  <si>
    <t>Bear Creek Restoration Initiative*</t>
  </si>
  <si>
    <t>* Indicates a multi-year project.  Amount is projected for the current implementation year.</t>
  </si>
  <si>
    <t>Rogue River Watershed Council</t>
  </si>
  <si>
    <t>Funding to help with the development of, coordination, and other aspects of BCRI including public forums, and tours.</t>
  </si>
  <si>
    <t>Partnered with DEQ, RVSS, RRWC, Patton Environmental, and others to study the impacts of the Almeda Fire.</t>
  </si>
  <si>
    <t>Wings Across America Funding</t>
  </si>
  <si>
    <t>Identified Potential Priority Projects</t>
  </si>
  <si>
    <t>Name</t>
  </si>
  <si>
    <t>Plugs Needed</t>
  </si>
  <si>
    <t>Plants Needed</t>
  </si>
  <si>
    <t>Sponsor(s)</t>
  </si>
  <si>
    <t>Schedule</t>
  </si>
  <si>
    <t>Activity Update and Notes</t>
  </si>
  <si>
    <t>Bear Creek River Mile 18.8</t>
  </si>
  <si>
    <t>This project is a riparian restoration funded by the City of Ashland water quality trading program. The project area is located in Talent Oregon and is within the Almeda fire scar. The riparian area was replanted in spring 2021. 400 flowering woody shrubs and 1lb of native pollinator seed is being installed into a south facing slope along the pond that is adjacent to the current riparian project. The pollinator habitat area is roughly 4000 sqft. Seed and shrub plantings will be installed in winter 2021-22 and irrigation will be extended from the riparian project to service pollinator plantings. When milkweed plugs become available in 2022 we will interplant the pollinator area with milkweed patches.</t>
  </si>
  <si>
    <t>3,000 milkweed</t>
  </si>
  <si>
    <t>TFT and Lomakatsi</t>
  </si>
  <si>
    <t>plugs</t>
  </si>
  <si>
    <t xml:space="preserve">May 2022, Lomakatsi planted a monarch waystation along the Bear Creek Greenway, just outside the TFT Ashland Creek 0.2 project footprint.  Species include: ceanothus cuneatus, rabbitbrush, Oregon sunshine, yarrrow and milkweed.  An in-line drip irrigation system was installed and connected to a separate nearby TFT project along Bear Creek.  Currently Lomakatsi is maintaining this waystation through pollinator funding from USFWS. Long-term stewardship will be needed.  This site should be added to those being maintained by community volunteers.  </t>
  </si>
  <si>
    <t>Ashland Creek River Mile 0.5</t>
  </si>
  <si>
    <t>This project is a riparian restoration funded by the City of Ashland water quality trading program. The pollinator garden area will be developed on a sunny terrace adjacent to the riparian project. The location is the ignition point where the Almeda fire began and is within the burn scar of that fire. 400 flowering shrubs and 1 lb pollinator seed mix will be installed in winter/spring 2022. Irrigation will be connected to the riparian project which will be under construction in that same time frame. In 2022 when milkweed plugs become available the site will be interplanted.</t>
  </si>
  <si>
    <t>seed?</t>
  </si>
  <si>
    <t>Bear Creek River Mile 23.5:</t>
  </si>
  <si>
    <t>This project is a riparian restoration funded by the City of Ashland water quality trading program. The riparian project was planted in spring 2021. There was a pollinator garden that existed along the greenway adjacent to this riparian project area. That pollinator garden burned in the fire and was subsequently swamped with weedy grasses. The project area would be roughly 2000’ sqft and would be planted with 200 woody flowering shrubs and seeded with pollinator seed mix in spring 2022. Milkweed plugs will be interplanted in clusters into the site when they become available in 2022. Irrigation will be provided by connecting to the system feeding the riparian project and stewardship will be provided by Ashland Parks Volunteers.</t>
  </si>
  <si>
    <t>Blue Heron Park #1</t>
  </si>
  <si>
    <t>Re-establishment of the damaged waystation at the Park. Swale site.</t>
  </si>
  <si>
    <t>Fall, 2022</t>
  </si>
  <si>
    <t>Will be planted in fall, 2022.</t>
  </si>
  <si>
    <t>Blue Heron Park #2</t>
  </si>
  <si>
    <t>Adding a pollinator component to the existing planting.</t>
  </si>
  <si>
    <t>Spring, 2022</t>
  </si>
  <si>
    <t xml:space="preserve">Planted in May 2022 by SOU students.  Part of Clean Sweep Pilot project for maintenance. 200 plants planted. Milkweed was uppotted to larger pots to increase root strength prior to planting. </t>
  </si>
  <si>
    <t>Medford Sports Park #1</t>
  </si>
  <si>
    <t>Re-Establishment of a way station located at the Monarch Waystation sign.</t>
  </si>
  <si>
    <t>RVCOG</t>
  </si>
  <si>
    <t>Planted April 2022, maintained and mulched in May.  Part of Rogue Retreat's Clean Sweep Pilot project for maintenance.</t>
  </si>
  <si>
    <t>Medford Sports Park #2</t>
  </si>
  <si>
    <t>Creation of a new garden by ballfields</t>
  </si>
  <si>
    <t>Medford Sports Park #3</t>
  </si>
  <si>
    <t>Talent Rest Area</t>
  </si>
  <si>
    <t>Pollinator waystation and path weaving through the rest area. 4 locations in raised bed.  15% milkweed species.</t>
  </si>
  <si>
    <t>Tom Landis</t>
  </si>
  <si>
    <t>Penninger Fire Area</t>
  </si>
  <si>
    <t>May be outside of funding scope area, but plantings will be enhanced with pollinator species.</t>
  </si>
  <si>
    <t>2022/2023</t>
  </si>
  <si>
    <t>Nature Center Garden</t>
  </si>
  <si>
    <t>No planting needed, but ongoing maintenance.</t>
  </si>
  <si>
    <t>SOMA/Volunteers</t>
  </si>
  <si>
    <t>Part of Clean Sweep Pilot project for maintenance.</t>
  </si>
  <si>
    <t>McAndrews Garden</t>
  </si>
  <si>
    <t>ODOT</t>
  </si>
  <si>
    <t>Overall Project</t>
  </si>
  <si>
    <t>Gardens that BCRI members are working on for long term maintenance or additional planting work.  Most or all won't use or don't need the pollinator funding for plants.</t>
  </si>
  <si>
    <t>Plugs</t>
  </si>
  <si>
    <t>Plants</t>
  </si>
  <si>
    <t>seeds</t>
  </si>
  <si>
    <t>Totals</t>
  </si>
  <si>
    <t>Remaining</t>
  </si>
  <si>
    <t>We can potentially move budget around to accommodate seeds.</t>
  </si>
  <si>
    <t>Staff time, Stormwater fees, grant funds as applicable.</t>
  </si>
  <si>
    <t>No grant funds for implementation of Stormwater BMPS were pursued by the RM during the implementation year.  Jackson SWCD does have a stormwater rebate program which could be used to fund smaller scale BMPs and was promoted as an option for the region.  The RM will work with the DMAs as requested to evaluate potential funding for BMP implementation and apply for funding.</t>
  </si>
  <si>
    <t>Inspect city sewers to ensure no cross connections.  Report any dumping or discharges to surface waters to DEQ. Part of phase II compliance.</t>
  </si>
  <si>
    <t>General information, workshops, volunteer opportunities, and other activities are available to the public through the Stream Smart Program (https://www.stream-smart.com/).  In addition, information is also available on the Stormwater Page on RVCOGs website (https://rvcog.org/what-we-do/natural-resources/stormwater-101/), and information on the TMDL page on RVCOGs website (https://rvcog.org/what-we-do/natural-resources/clean-water-act-tmdl/bear-creek-tmdl/).  In  the spring of 2023, the pledge feature of the website was update which allowed users to pledge to reduce their impervious surface area.  Suggestions for the pledge include disconnecting your downspout and letting flow into a rain garden (https://www.stream-smart.com/how-to-get-involved/pledge/impervious/)</t>
  </si>
  <si>
    <t>Erosion and pollutants from the Almeda and Central Point fire were identified in previous years as a continued concern.  As a result, the RM, RVSs, and the BCRI continued to implement restoration projects to help stabilize the area and also kept up with visual monitoring of the area during field work and site visits.  In addition, a comprehensive two year monitoring program is underway funded by OWEB to study the long term impacts of the fire and look at where restoration efforts need to be focused and on what parameters.  Monitoring data collected as part of the normal TMDL and storm drain runs will be used as part of the study.  In addition, the TMDL program is providing match to the monitoring program in data collection and analysis with the existing program and by collecting additional sampling in conjunction with ongoing monitoring runs.  Data collected includes comprehensive metals and nutrients, 6 PPD Quinone, diesel and other hydrocarbons, and HABS (summer 2022).  Over 300 samples were collected by the monitoring program this year and include bacteria and other parameters of interest to the TMDL program.</t>
  </si>
  <si>
    <t>Summary Information</t>
  </si>
  <si>
    <t>Statistics/Tracking Variables</t>
  </si>
  <si>
    <t>General Statistics</t>
  </si>
  <si>
    <t>Restoration Statistics</t>
  </si>
  <si>
    <t>Brochure Details</t>
  </si>
  <si>
    <t xml:space="preserve"> Meeting Attendance</t>
  </si>
  <si>
    <t>Event/Activity</t>
  </si>
  <si>
    <t>Time and Location (if needed)</t>
  </si>
  <si>
    <t>Number of People</t>
  </si>
  <si>
    <t>Number of Samples Collected</t>
  </si>
  <si>
    <t>Number of Items Distributed</t>
  </si>
  <si>
    <t>Funds Requested</t>
  </si>
  <si>
    <t>Funding Leveraged, match, requested</t>
  </si>
  <si>
    <t xml:space="preserve"> Funded?</t>
  </si>
  <si>
    <t>TMDL</t>
  </si>
  <si>
    <t>Phase II</t>
  </si>
  <si>
    <t>Both</t>
  </si>
  <si>
    <t>Acres Restored and/or Number of Trees Planted</t>
  </si>
  <si>
    <t>Acres of Invasives Treated</t>
  </si>
  <si>
    <t>New Stormwater</t>
  </si>
  <si>
    <t>SWEG</t>
  </si>
  <si>
    <t>Stream Jack Co</t>
  </si>
  <si>
    <t>Yard Care</t>
  </si>
  <si>
    <t>SW</t>
  </si>
  <si>
    <t>EPSC</t>
  </si>
  <si>
    <t>Painting</t>
  </si>
  <si>
    <t>Concrete</t>
  </si>
  <si>
    <t>Salmon</t>
  </si>
  <si>
    <t>Stream Smart stickers</t>
  </si>
  <si>
    <t>Poop Pledge</t>
  </si>
  <si>
    <t>Native Pledge</t>
  </si>
  <si>
    <t>Stormwater/LID  pledge</t>
  </si>
  <si>
    <t>Pesticides Pledge</t>
  </si>
  <si>
    <t>Salmon Stickers/tattoos</t>
  </si>
  <si>
    <t>Stream Smart Poop Dispensers</t>
  </si>
  <si>
    <t>Rain Garden Guide</t>
  </si>
  <si>
    <t>NOAA Stickers</t>
  </si>
  <si>
    <t>Streams JoCo</t>
  </si>
  <si>
    <t>Other/notes</t>
  </si>
  <si>
    <t>Ashland</t>
  </si>
  <si>
    <t>Jacksonville</t>
  </si>
  <si>
    <t>Phoenix</t>
  </si>
  <si>
    <t>Talent</t>
  </si>
  <si>
    <t>Central Point</t>
  </si>
  <si>
    <t>RRVID</t>
  </si>
  <si>
    <t>TID</t>
  </si>
  <si>
    <t>MID</t>
  </si>
  <si>
    <t>DEQ</t>
  </si>
  <si>
    <t>ODF</t>
  </si>
  <si>
    <t>SWCD</t>
  </si>
  <si>
    <t>RVSS</t>
  </si>
  <si>
    <t>RRK</t>
  </si>
  <si>
    <t>RBP</t>
  </si>
  <si>
    <t>Grants Pass</t>
  </si>
  <si>
    <t>Eagle Point</t>
  </si>
  <si>
    <t>Josephine County</t>
  </si>
  <si>
    <t>Curry County</t>
  </si>
  <si>
    <t>Gold Beach</t>
  </si>
  <si>
    <t>Rogue River</t>
  </si>
  <si>
    <t>Eagle Point Irrigation District</t>
  </si>
  <si>
    <t>Shady Cove</t>
  </si>
  <si>
    <t>Gold Hill Irrigation District</t>
  </si>
  <si>
    <t>Gold Hill</t>
  </si>
  <si>
    <t>Cave Junction</t>
  </si>
  <si>
    <t>Others</t>
  </si>
  <si>
    <t>Stream Smart Facebook Post - Volunteer Opportunities with the City of Medford</t>
  </si>
  <si>
    <t>Total Phosphorus Analysis - JSWCD &amp; MWC</t>
  </si>
  <si>
    <t>BCRI Meeting</t>
  </si>
  <si>
    <t>2:00 - 4:00, Zoom</t>
  </si>
  <si>
    <t>Stream Smart Facebook Post - Volunteer Opportunities with Stream Smart</t>
  </si>
  <si>
    <t>Antelope Creek Monitoring - Bacteria Lab Work - JSWCD</t>
  </si>
  <si>
    <t>3:30 - 4:15</t>
  </si>
  <si>
    <t>Ashland Ponds Monarch Waystation Meeting with Niki (Lomakatsi)</t>
  </si>
  <si>
    <t>9:30 - 10:00</t>
  </si>
  <si>
    <t>Met with Niki for a short tour of the monarch waystation. Lots of yellow starthistle, mustard, and other invasives. Made a plan to host a volunteer event for July 30th.</t>
  </si>
  <si>
    <t>TFT Tour - Lynn Newbry</t>
  </si>
  <si>
    <t>11:00 - 1:00</t>
  </si>
  <si>
    <t>Press Release - Bacteria</t>
  </si>
  <si>
    <t>https://www.mailtribune.com/top-stories/2022/07/14/local-creeks-contaminated-with-fecal-bacteria/, https://www.kdrv.com/news/bear-creek-bacteria-advisory-cautions-about-water-contact-ingestion/article_4fb8751e-0309-11ed-982e-fb6136d79c4d.html</t>
  </si>
  <si>
    <t>BCRI Stakeholder Engagement Meeting</t>
  </si>
  <si>
    <t>1:00 - 3:00</t>
  </si>
  <si>
    <t>Talked about combining Salmon Walk tours with BCRI talks; looked at the draft website.</t>
  </si>
  <si>
    <t>Stream Smart Facebook Post - Bacteria Levels in Bear Creek</t>
  </si>
  <si>
    <t>Stream Smart Facebook Post - Ashland Ponds Monarch Waystation Work Party! Event</t>
  </si>
  <si>
    <t>NWQI Meeting with John and Meghan</t>
  </si>
  <si>
    <t>Joint System Canal Monitoring - Bacteria Lab Work - JSWCD</t>
  </si>
  <si>
    <t>4:15 - 5:00</t>
  </si>
  <si>
    <t>Lithia &amp; Driveway Pollinator Patch - Meeting with Robert Coffan</t>
  </si>
  <si>
    <t>9:00 - 9:30</t>
  </si>
  <si>
    <t>Robert was absent; marked the location of the pollinator sign and took pictures of the plants.</t>
  </si>
  <si>
    <t>TMDL Meeting</t>
  </si>
  <si>
    <t>Total Phosphorus Analysis - TMDL</t>
  </si>
  <si>
    <t>NWQI Meeting with John, Hannah, Greg, and Amie</t>
  </si>
  <si>
    <t>10:00 - 11:00</t>
  </si>
  <si>
    <t>OWEB Monitoring/Almeda Fire WQ Meeting</t>
  </si>
  <si>
    <t>1:00 - 2:00</t>
  </si>
  <si>
    <t>Followed up on Elk Creek water quality concern regarding bacteria monitoring (in Survey 1-2-3).</t>
  </si>
  <si>
    <t>Post Water Quality Notice call.</t>
  </si>
  <si>
    <t>Followed up regarding water quality above the reservoir in Ashland (in Survey 1-2-3).</t>
  </si>
  <si>
    <t>Followed up with an Eagle Point landowner concerned about algae in her pond; connected her with Jenna from JSWCD (in Survey 1-2-3).</t>
  </si>
  <si>
    <t>Turbidity Water Quality Data Request - MWC</t>
  </si>
  <si>
    <t>Arlo Todd requested turbidity data for 9/2020 through 6/2022 for E20, E21. E24, and QA/QC1.</t>
  </si>
  <si>
    <t>Watershed Patrol - MWC</t>
  </si>
  <si>
    <t>9:30 - 1:00</t>
  </si>
  <si>
    <t>TMDL Run</t>
  </si>
  <si>
    <t>7:00 - 5:00</t>
  </si>
  <si>
    <t>Total Phosphorus Analysis - JSWCD</t>
  </si>
  <si>
    <t>9:30 - 3:00</t>
  </si>
  <si>
    <t>4 JSWCD samples were LE, so those will be redone with the TMDL samples.</t>
  </si>
  <si>
    <t>Website Visitation (SS) - 171</t>
  </si>
  <si>
    <t>BCRI Public Tours Meeting</t>
  </si>
  <si>
    <t>3:00 - 4:00</t>
  </si>
  <si>
    <t>The group discussed hosting several tours between late September and early November matched up with Bear Creek Stewardship Day, restoration events, Salmon Walks, etc. Following a similar format to Watershed Exploration Days. People discussed speaking on a topic that they're familiar with, and having multiple speakers per tour, all relating back to BCRI.</t>
  </si>
  <si>
    <t>NWQI - Bacteria Lab Work - JSWCD</t>
  </si>
  <si>
    <t>4:30 - 5:00</t>
  </si>
  <si>
    <t>Salmon Watch Presentation to Central Point Rotary</t>
  </si>
  <si>
    <t>11:30 - 1:30</t>
  </si>
  <si>
    <t>Presented an overview of the Salmon Watch Program to the Rotary members.  The Rotary provided $1,000.00 of in kind match to the program for 2022 focusing on Central Point Schools.</t>
  </si>
  <si>
    <t>2:00 - 4:00</t>
  </si>
  <si>
    <t>4:30 - 5:30</t>
  </si>
  <si>
    <t>10:00 AM - 1:00 PM</t>
  </si>
  <si>
    <t>Stream Smart Facebook Post - Bear Creek Stewardship Day!</t>
  </si>
  <si>
    <t>10:00 - 12:00</t>
  </si>
  <si>
    <t>https://ktvl.com/news/local/high-bacteria-making-bear-creek-basin-waterways-unsafe-rogue-valley-council-governments-creeks-pools-rivers-swimming-wading-where-to-swim-medford-ashland, https://www.kdrv.com/news/top-stories/high-bacteria-levels-in-bear-creek-basin-for-second-time-in-less-than-a-month/article_a78e7acc-1998-11ed-9a30-170205490b76.html</t>
  </si>
  <si>
    <t>11:30 - 5:00</t>
  </si>
  <si>
    <t>KDRV Interview with Brett Taylor</t>
  </si>
  <si>
    <t>10:00 - 10:20</t>
  </si>
  <si>
    <t>Discussed bacteria levels in parts of Bear Creek and the smaller tributaries, the TMDL and storm drain programs, causes, solutions, BCRI, partnerships with cities, counties, and organizations, and the clean-ups. Interview segment shared on Stream Smart.</t>
  </si>
  <si>
    <t xml:space="preserve">Elk Creek WQ concerns - Bacteria Analysis </t>
  </si>
  <si>
    <t>Lance Wyss delivered two bacteria samples and two TP samples to the lab; TP samples will be analyzed later this month. Once the bacteria results are in, RVCOG will call the concerned citizen back.</t>
  </si>
  <si>
    <t>Stream Smart Facebook Post - KDRV Interview on Bacteria Levels in Bear Creek</t>
  </si>
  <si>
    <t>Eagle Point pond WQ concerns - Check-in.</t>
  </si>
  <si>
    <t>Checked in with Eagle Point resident regarding working with Jenna (JSWCD) to collect samples from the pond. Waiting to hear back if Jenna got in touch with the resident.</t>
  </si>
  <si>
    <t>KTVL Interview with Malik Patterson.</t>
  </si>
  <si>
    <t>2:00 - 2:15</t>
  </si>
  <si>
    <t>Talked about the bacteria levels in Bear Creek, what people can do to help, Stream Smart, stormdrains, what may be causing high bacteria levels in the Illinois River, what sampling is done on the Rogue River (MRPSP, DEQ, RVCOG), etc.</t>
  </si>
  <si>
    <t>Phone Call with Frances (RRK).</t>
  </si>
  <si>
    <t>Talked about posting advisory notices regarding bacteria levels at LBC (Eagle Point) and W. Evans Creek (Rogue River), about our Hot Spot program, and potentially partnering up next summer season to have a more streamlined approach to bacteria level advisories, as well as expanding our Hot Spot program through publicizing it for one week during the summer (concerned citizens can bring samples to RVCOG to test for bacteria).</t>
  </si>
  <si>
    <t>Lithia &amp; Driveway Pollinator Patch - Weeding and Planting 6 Native Shrubs.</t>
  </si>
  <si>
    <t>11:00 - 12:00</t>
  </si>
  <si>
    <t>Rogue Retreat is unable to continue stewarding the pollinator patches; RVCOG will weed and plant at L&amp;D to make sure that the patch is tended to this month until a new organization or company can take over the maintenance.</t>
  </si>
  <si>
    <t>Temperature Logger - Mid-Season Check</t>
  </si>
  <si>
    <t>12:15 - 2:00</t>
  </si>
  <si>
    <t>Checking on 3 out of 4 of the deployed temperature loggers (CTNC, Griffin Creek at Beall, and Pine Street) to make sure that they are still submerged. 2 out of the 3 are missing. Gary Bennett of Cascade Christian High School will check on the 4th logger next week.</t>
  </si>
  <si>
    <t>Stream Smart Facebook Post - Lithia &amp; Driveway Pollinator Patch Maintenance</t>
  </si>
  <si>
    <t>4:45 - 5:15</t>
  </si>
  <si>
    <t>SAP &amp; QAP - OWEB Monitoring Project</t>
  </si>
  <si>
    <t>Spoke with Amy Patton on the phone about edits to the documents. Made edits on 8/16/22 and 8/17/22. Still need some information from Greg and Jennie in order to respond to all comments from DEQ.</t>
  </si>
  <si>
    <t>7:30 - 5:30</t>
  </si>
  <si>
    <t>Provided Edits to a WQ Piece within the RRK Newsletter</t>
  </si>
  <si>
    <t>Frances sent over a blurb about "Who else monitors and samples surface water regularly?" I provided edits to her for the upcoming RRK newsletter.</t>
  </si>
  <si>
    <t xml:space="preserve">Stream Smart Facebook Post - New Interpretive Signs at Blue Heron Park </t>
  </si>
  <si>
    <t xml:space="preserve">Stream Smart Facebook Post - We &lt;3 Bear Creek </t>
  </si>
  <si>
    <t>https://theashlandchronicle.com/bear-creek-basin-safety-alert/</t>
  </si>
  <si>
    <t>Stream Smart Short Article Draft - Creek Safety Watch Advisories - What Do They Mean?</t>
  </si>
  <si>
    <t>Stream Smart Facebook Post - Monarch Release Event and Public Tour</t>
  </si>
  <si>
    <t>Stream Smart Facebook Post - Envision Bear Creek Open House</t>
  </si>
  <si>
    <t>Total Phosphorus Analysis - JSWCD, MWC, and Hot Spot</t>
  </si>
  <si>
    <t>Need to make new standard solutions, as well.</t>
  </si>
  <si>
    <t>More details on upcoming tours, ideas for later tours, audiences to education.</t>
  </si>
  <si>
    <t>Envision Bear Creek - Open House</t>
  </si>
  <si>
    <t>12:00 - 1:00</t>
  </si>
  <si>
    <t>5:30 - 6:30</t>
  </si>
  <si>
    <t>10:00 - 4:45</t>
  </si>
  <si>
    <t>Test gave a 17.5% error. Our thought is that the NaOH has gone bad. Waiting for a new bottle to arrive before continuing TP analyses.</t>
  </si>
  <si>
    <t>Stream Smart Facebook Post and Event Creation - Monarch Release Along the Greenway!</t>
  </si>
  <si>
    <t>Stream Smart Facebook Post - Volunteers Needed for the Rum Creek Fire</t>
  </si>
  <si>
    <t>Jake Kahn presented on the HABs in Bear Creek. Talked about the data compilation. SAPP/QAPP will be reviewed and resubmitted.</t>
  </si>
  <si>
    <t>JSC/NWQI - Bacteria Lab Work - JSWCD</t>
  </si>
  <si>
    <t>4:15 - 5:15</t>
  </si>
  <si>
    <t>11 bacteria samples and 11 TP samples.</t>
  </si>
  <si>
    <t>CWMA Meeting</t>
  </si>
  <si>
    <t>2:00 - 3:30</t>
  </si>
  <si>
    <t xml:space="preserve">A need for help with online mapping and surveying; many volunteer opportunities, Project Youth + work crews could help with pulling weeds, planting, etc., the JaCo and JoCo CWMAs applying to be in the Western Invasives Network. </t>
  </si>
  <si>
    <t>Stream Smart Facebook Post - Oregon Tree of Heaven Tally</t>
  </si>
  <si>
    <t>Stream Smart Facebook Post - Creek Safety Watch Advisories: What Do They Mean?</t>
  </si>
  <si>
    <t>Lithia &amp; Driveway Pollinator Patch - Irrigation System Check-In</t>
  </si>
  <si>
    <t>Brian Barr thought there might be an irrigation line break in one of the pods. John Speece and Amie Siedlecki checked out the site and think that the solenoid is malfunctioning. Water was shut off to the soaked pod.</t>
  </si>
  <si>
    <t>11:00 - 4:45</t>
  </si>
  <si>
    <t>Test gave a 21.8% error. The NaOH is not the culprit. Nor is the Excel spreadsheet. Going to order more phenolpthalein, ammonium persulfate, and possibly ascorbic acid.</t>
  </si>
  <si>
    <t>Stream Smart Facebook Post - New BCRI Website</t>
  </si>
  <si>
    <t>Lithia &amp; Drivewat Pollinator Patch - Irrigation System Check-In</t>
  </si>
  <si>
    <t>The solenoid has now been determined to be malfunctioning. The pod that was previously soaked is now dry. Inner pod weeding was also accomplished.</t>
  </si>
  <si>
    <t>Salmon Watch - Salmon Kit Preparation</t>
  </si>
  <si>
    <t>Prepped the kit for Salmon Watch training.</t>
  </si>
  <si>
    <t>Stream Smart Facebook Post - BCS Day Event</t>
  </si>
  <si>
    <t>Salmon Watch Training</t>
  </si>
  <si>
    <t>8:30 - 12:00</t>
  </si>
  <si>
    <t>Introductions, discussion about the program, salmon biology/lifecycle/dissection demonstration.</t>
  </si>
  <si>
    <t>Stream Smart Facebook Post - Salmon Watch Training</t>
  </si>
  <si>
    <t>Drafted a Salmon Watch Short Articles</t>
  </si>
  <si>
    <t>Stream Smart Facebook Post - Envision Bear Creek - Survey Deadline Extended</t>
  </si>
  <si>
    <t>WQ, riparian, and macros demonstrations.</t>
  </si>
  <si>
    <t>Press Release - Bear Creek Stewardship Day</t>
  </si>
  <si>
    <t>https://theashlandchronicle.com/bear-creek-stewardship-day/</t>
  </si>
  <si>
    <t>Water Solutions Summit</t>
  </si>
  <si>
    <t>6:00 - 7:15</t>
  </si>
  <si>
    <t>Listened in on discussions surrounding water within the Rogue Valley from an indigenous peoples' perspective, as well as from the OWRD.</t>
  </si>
  <si>
    <t>Storm Drain Monitoring Run</t>
  </si>
  <si>
    <t>8:45 - 6:00</t>
  </si>
  <si>
    <t>JSC - Bacteria Lab Work - JSWCD</t>
  </si>
  <si>
    <t>Salmon Watch - McGregor</t>
  </si>
  <si>
    <t>9:45 - 12:45</t>
  </si>
  <si>
    <t>5-Day BOD Analysis - Dry Weather Stormdrain Run</t>
  </si>
  <si>
    <t>OWEB Monitoring - Bottle Preparation</t>
  </si>
  <si>
    <t>Picked up two coolers from RVSS with Apex sample bottles, and picked up bottles from Neilson.</t>
  </si>
  <si>
    <t>Stream Smart Facebook Post - BCRI Tour</t>
  </si>
  <si>
    <t>Stream Smart Quarterly Meeting</t>
  </si>
  <si>
    <t>9:00 - 11:00</t>
  </si>
  <si>
    <t>QA/QC Run with DEQ</t>
  </si>
  <si>
    <t>12:30 - 2:30</t>
  </si>
  <si>
    <t>Stream Smart-hosted BCRI Tour Flyer and Stream Smart Sticker Distribution</t>
  </si>
  <si>
    <t>Flyers and stickers for Bear Creek Stewardship Day check-in hosts to show volunteers.</t>
  </si>
  <si>
    <t>8:00 - 6:00</t>
  </si>
  <si>
    <t>Bear Creek Stewardship Day Clean-Up</t>
  </si>
  <si>
    <t>7 volunteers participated in watering planted Ponderosa Pines, cleaning the 5 interpretive signs, and picking up trash at the Peninger Fire site/Pine Street Greenway entrance.</t>
  </si>
  <si>
    <t>BCRI - Riparian Restoration and Pollinator Patch Tour</t>
  </si>
  <si>
    <t>1:00 - 2:30</t>
  </si>
  <si>
    <t>7 people came out for the BCRI tour. Brian Barr talked about the BCRI, Amie Siedlecki talked about past restoration efforts at CTNC and water quality monitoring, Tom Landis talked about the pollinator plants utilized at CTNC, and Brooke Amposta talked about volunteer opportunities, specifically with the pollinator patches. Lithia &amp; Driveway may adopt the new pollinator patch.</t>
  </si>
  <si>
    <t>Total Phosphorus Analysis - JSWCD &amp; SD (Dry Weather)</t>
  </si>
  <si>
    <t>12:15 - 5:30</t>
  </si>
  <si>
    <t>Test gave an ~18% error. It's not the phenolthalein. Actually going to order more ammonium persulfate and ascorbic acid.</t>
  </si>
  <si>
    <t>10:00 - 1:00</t>
  </si>
  <si>
    <t>2:30 - 5:00</t>
  </si>
  <si>
    <t>JSWCD collected samples at Nichols Branch and Reese Creek, RVCOG collected samples at Pacific Avenue near the railroad tracks (TP) and Agate/Pruett (TP). Black water near the railroad tracks. Reported to Craig Harper.</t>
  </si>
  <si>
    <t>9:45 - 1:00</t>
  </si>
  <si>
    <t>Salmon Watch - Palmerton Park</t>
  </si>
  <si>
    <t>10:00 - 2:00</t>
  </si>
  <si>
    <t>Oregon State Parks Permit for TouVelle Obtained</t>
  </si>
  <si>
    <t>Bear Creek Salmon Festival - North Mountain Park, Ashland</t>
  </si>
  <si>
    <t>10:15 - 4:15</t>
  </si>
  <si>
    <t>Talked to 266 people. 4 people wrote down contact information for follow-up questions regarding: an Ashland Creek Community Clean-Up, other clean-up events, Salmon Watch, and how to get ahold of a Bear Creek Watershed map. Sent emails to those folks on 10/4/22.</t>
  </si>
  <si>
    <t>x</t>
  </si>
  <si>
    <t>RR Clean-Up stickers: 50; fish ID cards: 50</t>
  </si>
  <si>
    <t>Stream Smart Facebook Post - Bear Creek Salmon Festival</t>
  </si>
  <si>
    <t>Amie Siedlecki taught Riparian Zones to 3rd graders from Shady Cove Elementary.</t>
  </si>
  <si>
    <t>Stream Smart Facebook Post - Salmon Watch Season</t>
  </si>
  <si>
    <t>Stream Smart Facebook Post - Salmon Watch Illustrations</t>
  </si>
  <si>
    <t>10:00 - 1:15</t>
  </si>
  <si>
    <t>Needed two instructors last-minute (Michael and Debbie from City of Rogue River had to drop out). Amie Siedlecki filled in as both WQ and Riparian. Three rotations with 52 students.</t>
  </si>
  <si>
    <t>NWQI Meeting</t>
  </si>
  <si>
    <t>10:00 - 11:30</t>
  </si>
  <si>
    <t>Printed and laminated 6 sets of the BCRI Fact Sheets for partners that frequently table at events. Discussed a transition from BCRI tours to open houses and science pubs. Upcoming winter events include willow staking and a Phoenix Canal clean-up (brief introduction to BCRI prior to volunteer work).</t>
  </si>
  <si>
    <t>Materials Request - NOAA</t>
  </si>
  <si>
    <t>Requested books, curriculum, board games, activity booklets, etc. from NOAA for use during Salmon Watch and educational events. RECEIVED 10/28/22.</t>
  </si>
  <si>
    <t>Salmon Activity Brainstorm</t>
  </si>
  <si>
    <t>Discussed adaptations to previous games and activities, new activities, and items that we may want to purchase for activities during events/festivals.</t>
  </si>
  <si>
    <t>Salmon Watch - Cascade Christian</t>
  </si>
  <si>
    <t>9:30 - 1:30</t>
  </si>
  <si>
    <t>10:15 - 12:45</t>
  </si>
  <si>
    <t>Hot Spot - Lone Pine Creek - Retaining Wall/Water Quality Concern</t>
  </si>
  <si>
    <t>Talked with Laura (2793 Victoria Ct., Medford) about her concerns with the retaining wall that the City(?) put in on her property. Also talked about water quality concerns and how her dog got sick after going into the creek. Recorded in Survey 1-2-3. If the water quality appears to be in the same state in a week, I will conduct a site visit and sample (if necessary).</t>
  </si>
  <si>
    <t>Stream Smart Facebook Post - Storm Drains in Grants Pass</t>
  </si>
  <si>
    <t>Stream Smart Facebook Post - Spawning Salmon Trapped</t>
  </si>
  <si>
    <t>Stream Smart Facebook Post - Sensitive Salmon in Bear Creek</t>
  </si>
  <si>
    <t>Also dropped off Salmon Watch gear at TouVelle.</t>
  </si>
  <si>
    <t>Salmon Watch - Blue Heron Park</t>
  </si>
  <si>
    <t>9:00 - 12:45</t>
  </si>
  <si>
    <t>Last-minute fill-in class for a cancellation.</t>
  </si>
  <si>
    <t xml:space="preserve">9:00 - 5:45 </t>
  </si>
  <si>
    <t>Salmon Watch - Scenic Middle School</t>
  </si>
  <si>
    <t>Greg Stabach and Mike Ono (City of Central Point) taught salmon biology and water quality.</t>
  </si>
  <si>
    <t>Salmon Watch - Reinhart Volunteer Park</t>
  </si>
  <si>
    <t>Provided informational brochures and examples of Stream Smart signage to Nathan from APWC. Also learned about weed treatment funding that may be available to us for treating weeds along the Bear Creek Greenway.</t>
  </si>
  <si>
    <t>Amie Siedlecki and Karin Onkka taught riparian and macros.</t>
  </si>
  <si>
    <t>Stream Smart Facebook Post - Salmon Watch at Griffin Creek</t>
  </si>
  <si>
    <t xml:space="preserve">Stream Smart Facebook Post - Pop-Up Salmon Viewing </t>
  </si>
  <si>
    <t>Stream Smart Facebook Post - Salmon Watch at Scenic Middle School</t>
  </si>
  <si>
    <t>Salmon Watch - Bear Creek Park - Gear Drop-Off</t>
  </si>
  <si>
    <t>ODA/CWMA Weed Treatment Funding and Survey Meeting</t>
  </si>
  <si>
    <t>2:00 - 3:00</t>
  </si>
  <si>
    <t>Stream Smart Facebook Post - RBP Winter Happy Hour Announcement</t>
  </si>
  <si>
    <t>Total Phosphorus Analysis - TMDL (October)</t>
  </si>
  <si>
    <t>Failed test. Again. Standards should be remade. New chemicals have been purchased. Spectrophotometer has been serviced. Still searching for the issue.</t>
  </si>
  <si>
    <t>Stream Smart Facebook Post - Emerald Ash Borer and Oregon Ash Trees</t>
  </si>
  <si>
    <t>RDWP Meeting</t>
  </si>
  <si>
    <t>Gave an update on the NWQI Report and the GRP.</t>
  </si>
  <si>
    <t>Stream Smart Facebook Post - The Clean Water Pod</t>
  </si>
  <si>
    <t>Stream Smart Facebook Post - Bee City Garden Party</t>
  </si>
  <si>
    <t>Blog Post Riparian Restoration</t>
  </si>
  <si>
    <t>Blog Post BCRI</t>
  </si>
  <si>
    <t>Blog Post Salmonwatch Fall 2022 Summary</t>
  </si>
  <si>
    <t>8:30 - 6:45</t>
  </si>
  <si>
    <t>Stream Smart Facebook Post - Water League Clean-Up</t>
  </si>
  <si>
    <t>Stream Smart Facebook Post - APWC Riparian Restoration Event</t>
  </si>
  <si>
    <t>Stream Smart Facebook Post - Dutch Bros. Clean-Up Flyer</t>
  </si>
  <si>
    <t>Stream Smart Facebook Post - Dutch Bros. Clean-Up Tabling Materials</t>
  </si>
  <si>
    <t>Salmon Watch and Salmon Fry Release - TouVelle State Recreation Site</t>
  </si>
  <si>
    <t>Over 150 students total came out and released salmon fry. Around 30 students participated in a Salmon Watch field day with all modules except water quality. https://kobi5.com/news/local-students-learned-about-salmon-in-the-rogue-river-basin-200832/.</t>
  </si>
  <si>
    <t>OSU Extension/SWAT - Planting Party at Peninger</t>
  </si>
  <si>
    <t>10:00 - 1:30</t>
  </si>
  <si>
    <t>4 SWAT students, Kara Baylog (OSU Extension), and Amie Siedlecki (RVCOG/Stream Smart) helped plant ~75 native shrubs/trees and pollinator plants, 100 daffodil bulbs, picked up trash, and conducted water quality tests (pH and DO).</t>
  </si>
  <si>
    <t>Meeting with Libby at North Mountain Park</t>
  </si>
  <si>
    <t>11:00 - 12:30</t>
  </si>
  <si>
    <t>Discussed an MOA/MOU for conducting Salmon Watch classes at North Mountain Park. May have access to more volunteers and new materials/kits (Native American Culture, Stormwater).</t>
  </si>
  <si>
    <t>8:15 - 5:45</t>
  </si>
  <si>
    <t>OWEB Monitoring - Data Meeting with Kate Perkins</t>
  </si>
  <si>
    <t>Storm Drain Run - First Flush</t>
  </si>
  <si>
    <t>8:45 - 7:15</t>
  </si>
  <si>
    <t>World Salmon Council Introductory Call</t>
  </si>
  <si>
    <t>Amie was interested in participating on their Board, but decided that it didn't fit into our overall goals for the program at this time.</t>
  </si>
  <si>
    <t>World Salmon Council Follow-Up Call</t>
  </si>
  <si>
    <t>GRP/NWQI Meeting</t>
  </si>
  <si>
    <t>11:00 - 2:00</t>
  </si>
  <si>
    <t>Found black water flowing down the Avenue C ditch.</t>
  </si>
  <si>
    <t>DLCD Meeting</t>
  </si>
  <si>
    <t>JSWCD MOA/MOU Meeting</t>
  </si>
  <si>
    <t>Total Phosphorus Analysis - MWC, OWEB, and Storm Drain</t>
  </si>
  <si>
    <t>11:00 - 5:30</t>
  </si>
  <si>
    <t>Crater Land Lab Internship Meeting with Penelope Town</t>
  </si>
  <si>
    <t>12:00 - 12:30</t>
  </si>
  <si>
    <t>Salmon Watch/NMP Meeting with Libby</t>
  </si>
  <si>
    <t>10:30 - 11:30</t>
  </si>
  <si>
    <t>NWQI Review Meeting with John</t>
  </si>
  <si>
    <t>1:30 - 2:30</t>
  </si>
  <si>
    <t>50, 10 Spanish</t>
  </si>
  <si>
    <t>50 - Forest to Tap, 50 - Source to Tap</t>
  </si>
  <si>
    <t>Crater Land Lab Internship</t>
  </si>
  <si>
    <t>9:30 - 11:00</t>
  </si>
  <si>
    <t>Gave Penelope a tour of the Pine Street Greenway entrance (Stream Smart's Adopt-A-Greenway section). We also scouted out a new TMDL sampling location to replace E21, looked at the Stream Smart signage at Twin Creeks, and toured a few of the TMDL sampling locations along Dean Creek Road and the Greenway.</t>
  </si>
  <si>
    <t>Fire District Meeting</t>
  </si>
  <si>
    <t>12:00 - 3:00</t>
  </si>
  <si>
    <t>Cascade Christian Pollinator Plant Drop-Off</t>
  </si>
  <si>
    <t>Dropped off 10 pollinator plants to Gary Bennett with Cascade Christian.</t>
  </si>
  <si>
    <t>Total Phosphorus Analysis - Avenue C Sample</t>
  </si>
  <si>
    <t>3:30 - 5:00</t>
  </si>
  <si>
    <t>Since our spectrophotometer could not give us a reading for total phosphorus, the City of Medford offered the materials and help with running the sample with their equipment.</t>
  </si>
  <si>
    <t>Interview with Malik Patterson - Foam in Bear Creek</t>
  </si>
  <si>
    <t>10:50 - 11:00</t>
  </si>
  <si>
    <t>Talked about natural foam versus detergent/toxic foam, why we're seeing it, things that the community can do to help, etc. https://ktvl.com/news/local/natural-foam-forming-in-bear-creek-can-be-seen-after-heavy-rainfall-turbidity-replanting-restoration-water-quality-soap-toxins-algae#</t>
  </si>
  <si>
    <t>EPA Webinar - How's my Waterway</t>
  </si>
  <si>
    <t>Meeting with Gary from Cascade Christian</t>
  </si>
  <si>
    <t>Devised a plan for a pollinator garden.</t>
  </si>
  <si>
    <t>Sherm's Market Gift Card Donation Pick-Up</t>
  </si>
  <si>
    <t>Sherm's donated a $25 gift card for volunteer snacks and water.</t>
  </si>
  <si>
    <t>9:30 - 11:30</t>
  </si>
  <si>
    <t>8:30 - 6:00</t>
  </si>
  <si>
    <t>Willow Staking Event - Coleman Creek/Northridge Terrace</t>
  </si>
  <si>
    <t>9:00 - 12:00</t>
  </si>
  <si>
    <t>NBC 5 came out for an interview: https://kobi5.com/news/local-news/community-members-team-up-to-plants-trees-along-bear-creek-202948/.</t>
  </si>
  <si>
    <t>Bear Creek Stewardship Day Clean-Up Video Filming</t>
  </si>
  <si>
    <t>Building Resilience and Adapting to Climate Change in Water Utilities Sectors</t>
  </si>
  <si>
    <t>Sat in and took notes for a brief presentation at the next RDWP Meeting. Greg also listened in.</t>
  </si>
  <si>
    <t>OWEB Monitoring Call</t>
  </si>
  <si>
    <t>12:30 - 1:30</t>
  </si>
  <si>
    <t xml:space="preserve">Discussed which modules to include in the "specialty" Salmon Watch field days that combine Salmon Watch and NMP. Gather It (Native American culture) and Stream Water Quality (addition of stormwater). We also talked about Libby giving other talks about teaching and outdoor learning. </t>
  </si>
  <si>
    <t>Salmon Watch Meeting with Alex</t>
  </si>
  <si>
    <t>10:00 - 10:30</t>
  </si>
  <si>
    <t>Went through the Google Drive and how documents have been reformatted and updated for Fall 2023. Discussed the roles that we will fill come late spring.</t>
  </si>
  <si>
    <t>Penelope worked on a flyer template for Adopt-A-Greenway events at Pine Street, the implementation outline, brainstormed event ideas for March, and looked through reference materials related to the Bear Creek Greenway.</t>
  </si>
  <si>
    <t>Willow Staking Scouting with Brooke</t>
  </si>
  <si>
    <t>Scouted potential locations for the next willow staking event. Lone Pine Creek and Bear Creek in Central Point was determined to be a needed area.</t>
  </si>
  <si>
    <t>Borrowing Macro Kit - Pick-Up by Amber Tidwell</t>
  </si>
  <si>
    <t>Borrowing a macro kit to teach home schoolers on Wagner Creek. She will return it in June.</t>
  </si>
  <si>
    <t>Bear Creek Greenway Messaging Meeting</t>
  </si>
  <si>
    <t>12:00 - 2:00</t>
  </si>
  <si>
    <t>Peneloped worked on a flyer for a March event and did research related to bridge murals. An idea was to see if the City of Central Point, ODOT, Jackson County, etc. would be interested in pursuing a bridge mural project at Pine Street.</t>
  </si>
  <si>
    <t>Ponderosa Pine Seedling Pick-Up</t>
  </si>
  <si>
    <t>Purchased 400 Ponderosa Pine seedlings from ODF for $20. They are being distributed to RVCOG, Cascade Christian, and anyone else interested in planting some.</t>
  </si>
  <si>
    <t>8:30 - 5:30</t>
  </si>
  <si>
    <t>Penelope accompanied Greg out in the field at Pine Street using a Survey 1-2-3 type of GIS application to track items, infrastructure, etc. at the site.</t>
  </si>
  <si>
    <t>Bear Creek Stewards/Stream Smart - Clean-Up and Pollinator Garden Maintenance at Blue Heron Park</t>
  </si>
  <si>
    <t>Phoenix High School students (12-15 students) came out and helped mulch the pollinator pods and pick up trash within the garden and along the Greenway.</t>
  </si>
  <si>
    <t>Penelope finalized the March 19th Ponderosa Pine Planting Event flyer and started working on a draft of an Adopt-A-Greenway implementation plan.</t>
  </si>
  <si>
    <t>Delivered Ponderosa Pines to Cascade Christian (Gary)</t>
  </si>
  <si>
    <t>Met with Donovan (Options) to Discuss Pine Street Greenway Activities</t>
  </si>
  <si>
    <t>12:30 - 1:00</t>
  </si>
  <si>
    <t>We discussed having Options Veteran volunteers come out for trash clean-ups, planting, mulching, etc. Donovan is planning on helping us prep holes for the Ponderosa Pines with an auger for the March 18th student-led event.</t>
  </si>
  <si>
    <t>Talked about coming up with a Land Acknowledgement and how to bring all of the modules together during the open circle (language around that). Amie to check with Ryan on training dates (we're good to go). We will also have a Salmon Watch kit organization day in late June.</t>
  </si>
  <si>
    <t>Submitted the Ashland Food Co-op Change for Good Application</t>
  </si>
  <si>
    <t>On behalf of the Stream Smart program.</t>
  </si>
  <si>
    <t>Sign and Pedestal Drop-Off - Lithia &amp; Driveway</t>
  </si>
  <si>
    <t>Discussed the possibility of Alex sampling on Friday morning and how to divvy up the report components.</t>
  </si>
  <si>
    <t>Bear Creek Stewardship Day - Meeting #1</t>
  </si>
  <si>
    <t>Continue work on sketched map and implementation plan, and check in about the number of students interested in helping plant the pines.</t>
  </si>
  <si>
    <t>Stream Smart Meeting</t>
  </si>
  <si>
    <t>Willow Staking Event - Bear Creek/Lone Pine Creek</t>
  </si>
  <si>
    <t>Crater High School students and other volunteers showed up to willow stake along Lone Pine Creek, as well as pick up trash. Greg and Brooke hosted.</t>
  </si>
  <si>
    <t>Crater Land Lab Internship - Pine Seedling Planting</t>
  </si>
  <si>
    <t>9:00 - 10:00</t>
  </si>
  <si>
    <t>4 Crater Land Lab students and Haven planted over 75 pine seedlings at the Pine Street Greenway - interpetive signage area.</t>
  </si>
  <si>
    <t>Stream Smart &amp; RDWP - Worldwide Walk for Water</t>
  </si>
  <si>
    <t>Approximately 15 volunteers removed over 20 bags of trash from the Pine Street Greenway area. Two people walked about 3 miles each.</t>
  </si>
  <si>
    <t>City of Medford, Parks &amp; Recreation - Sign Hardware Drop-Off</t>
  </si>
  <si>
    <t xml:space="preserve">Dropped off interpretive signage hardware to Travis at Lithia &amp; Driveway Fields. </t>
  </si>
  <si>
    <t>DEQ QA/QC Field Run</t>
  </si>
  <si>
    <t>8:30 - 11:00</t>
  </si>
  <si>
    <t>Met with DEQ in Gold Hill first, then went to Kirtland Road.</t>
  </si>
  <si>
    <t>Penelope continued to work on the Adopt-A-Greenway implementation plan.</t>
  </si>
  <si>
    <t>First Aid, CPR, and AED Training</t>
  </si>
  <si>
    <t>MRPSP Annual Meeting</t>
  </si>
  <si>
    <t>6:00 - 7:30</t>
  </si>
  <si>
    <t>1:00 - 1:45</t>
  </si>
  <si>
    <t>8:45 - 5:45</t>
  </si>
  <si>
    <t>Southern Oregon Regional Envirothon (SORE)</t>
  </si>
  <si>
    <t>8:00 am - 2:000 p.m.</t>
  </si>
  <si>
    <t>Hosted the aquatic ecology testing station (water quality and macros).  In addition, provided an update on the Stream smart Program, volunteer activities, and educational program including Salmon Watch.</t>
  </si>
  <si>
    <t>11:00 - 11:30</t>
  </si>
  <si>
    <t>Discussed the Land Acknowledgement for the Opening Circle at NMP and other sites. Libby is going to work on language around respect for salmon carcasses and macroinvertebrates.</t>
  </si>
  <si>
    <t>Quarterly Meeting of the Advisory Team</t>
  </si>
  <si>
    <t>NWQI Meeting with John Speece</t>
  </si>
  <si>
    <t>Total Phosphorus Analysis - MWC</t>
  </si>
  <si>
    <t>22 (x 2) + 2 ammonia</t>
  </si>
  <si>
    <t>Rogue Valley Earth Day at the Farm at ScienceWorks</t>
  </si>
  <si>
    <t>3:00 - 7:00</t>
  </si>
  <si>
    <t xml:space="preserve">Attended the annual Rogue Valley Earth Day Event. This is the second year of the "new" format which combines the SOU Earth Day and Rogue Valley Earth Day. Visitation and the overall Event was much larger than in 2022. We featured a booth on Stream Smart including volunteer activities, water quality, stormwater, etc. </t>
  </si>
  <si>
    <t>Bear Creek Stewardship Day - Earth Day</t>
  </si>
  <si>
    <t>Had over 150 volunteers come out to the Bear Creek Greenway to pick up trash, remove invasive weeds, perform pollinator garden maintenance, water and mulch plants, and install bird nesting boxes. No report yet from Brooke (6/8/23).</t>
  </si>
  <si>
    <t>Blue Sky Habitat Fund Meeting</t>
  </si>
  <si>
    <t>GRP Meeting with John Speece</t>
  </si>
  <si>
    <t>Libby showed me the layout of the park and where certain classes are taught. She also showed me where all of the learning materials are located. This was her last week at NMP.</t>
  </si>
  <si>
    <t>8:00 - 10:30</t>
  </si>
  <si>
    <t>2 (x 3)</t>
  </si>
  <si>
    <t>RRCU Meeting</t>
  </si>
  <si>
    <t>Ward Creek Site Visit with Niki</t>
  </si>
  <si>
    <t>JSWCD - Antelope Creek Monitoring Lab Analysis</t>
  </si>
  <si>
    <t>RBP NxN Event</t>
  </si>
  <si>
    <t>8:00 - 2:00</t>
  </si>
  <si>
    <t>JSWCD - Joint Systems Canal Monitoring Lab Analysis</t>
  </si>
  <si>
    <t>4:45 - 5:30</t>
  </si>
  <si>
    <t>23 (x 3) + 2 ammonia</t>
  </si>
  <si>
    <t>Post-Fire Water Quality Meeting</t>
  </si>
  <si>
    <t>Ward Creek Surveys</t>
  </si>
  <si>
    <t>9:00 - 11:30</t>
  </si>
  <si>
    <t>BCRI Summit Invite Meeting with Crystal</t>
  </si>
  <si>
    <t>5:00 - 5:30</t>
  </si>
  <si>
    <t xml:space="preserve">Press Release Sent Out - Bacteria in Bear Creek and Jackson Creek </t>
  </si>
  <si>
    <t>Bacteria in Bear Creek Interview with NBC5</t>
  </si>
  <si>
    <t>4:45 - 5:00</t>
  </si>
  <si>
    <t>Bacteria in Bear Creek Interview with The Daily Courier</t>
  </si>
  <si>
    <t>4:00 - 4:15</t>
  </si>
  <si>
    <t>4:00 - 5:00</t>
  </si>
  <si>
    <t>Total Phoshorus Analysis - TMDL</t>
  </si>
  <si>
    <t>Total Phoshorus Analysis - JSWCD &amp; MWC</t>
  </si>
  <si>
    <t>Work for the Rogue - Workforce and Networking Event at Bear Creek Park</t>
  </si>
  <si>
    <t>4:00 - 6:30</t>
  </si>
  <si>
    <t>Ward Creek Restoration Project (WCRP) Meeting</t>
  </si>
  <si>
    <t>Temperature Logger - Deployment</t>
  </si>
  <si>
    <t>Deployed at E16, E17, E20, E22, and E23. Will perform a mid-season check in August.</t>
  </si>
  <si>
    <t>Bear Creek Stewardship Day Meeting</t>
  </si>
  <si>
    <t>NWQI Meeting with John</t>
  </si>
  <si>
    <t>JaJo CWMA Meeting</t>
  </si>
  <si>
    <t>Storm Drain Run - Second Dry Weather</t>
  </si>
  <si>
    <t>OWEB Monitoring Run</t>
  </si>
  <si>
    <t xml:space="preserve">Five events were held this implementation year involving planting in addition to the distribution of 500 ponderosa pines for planting in the watershed.  Activities included two willow stakings (Lone Pine Creek and Coleman Creek/North Ridge Terrace), two pollinator planting events (one with Phoenix High School at Blue Heron park and one with volunteers at the Pollinator Garden at Lithia and Driveway park), and a pine planting in Central Point by Crater Renaissance Academy as part of the Adopt-A-Greenway Program. In addition, plants (pollinator species) were provided to Cascade Christian High School. An estimated 3000 willow stakes were planted in addition to the 500 pines provided and 250 other species for a total of 3,750 species planted this implementation year. Information on the events including number of volunteers, stakes planted, and other information can be found on the Restoration Volunteers tab.  https://rvcog.maps.arcgis.com/apps/mapviewer/index.html?webmap=4736299ed1a041ac87b70d4cafa4c4eb  </t>
  </si>
  <si>
    <t>Planting statistics, leveraged funding (including in-kind), and/or projects.  This portion focuses on the implementation of restoration projects and builds on the DMA wide restoration program.  Work on this program has been completed through funding leveraged by the RM and their coordination of and working through the Bear Creek Restoration Initiative (BCRI)in addition to completing work for the TMDL and Stream Smart Programs.</t>
  </si>
  <si>
    <t xml:space="preserve">Comprehensive post fire work continues to be completed along the Bear Creek Corridor.  This includes continued management of invasive species along all sections of the corridor, willow staking, pollinator planting, native regeneration, and planting of native species.  Much of the work has been completed on public lands along the Greenway, although there has been some work completed on private lands as well.  While not directly related to ordinance enforcement, all these activities meet requirements of local ordinances. </t>
  </si>
  <si>
    <t>The Almeda fire altered the strategies and priorities of restoration throughout the riparian corridor impacting TMDL planned sites, BCRI priorities, and partner priorities.  Post fire public lands are being restored as high priorities.  In addition, maps have been updated with restoration information including implemented projects on public lands.  The Riparian Conditions (RC) maps show strategies along the corridor that are beginning to undergo implementation.  Riparian Maps and their descriptions are located at https://rvcog.org/bear-creek-restoration-maps/.</t>
  </si>
  <si>
    <t>Salmon Watch MOA</t>
  </si>
  <si>
    <t>Wings Across America (Phase II)</t>
  </si>
  <si>
    <t xml:space="preserve">The RM investigates and documents areas of concern based on reports (calls), visual observations, and/or field results.  Hot spots are documented using survey 1-2-3 and mapped (https://arcg.is/1vKDL0).  Observations for 2022-2023 included the bacteria in the 10th Street Storm Drain, and black discharge in storm drain ditches and waterways in White City.  In addition, the RM received calls regarding a residents concern regarding a retaining wall in Lone Pine Creek in Medford, water quality above the reservoir in Ashland.  While outside of the Bear Creek watershed, the RM analyzed 2 samples of bacteria in Elk Creek to address some local concerns and also regarding algae in a pond from an Eagle Point resident.  The algae concern was referred to Jackson SWCD.   </t>
  </si>
  <si>
    <t>Summer Exceedance: May 1 - October 31</t>
  </si>
  <si>
    <t>Site #</t>
  </si>
  <si>
    <t>Phosphorus Exceedance at Standard (0.16 mg/L)</t>
  </si>
  <si>
    <t>Count</t>
  </si>
  <si>
    <t>WQ %</t>
  </si>
  <si>
    <t>WQ Grade</t>
  </si>
  <si>
    <t>E1</t>
  </si>
  <si>
    <t>Walker Ck. @ Belle Fiore</t>
  </si>
  <si>
    <t>0/2</t>
  </si>
  <si>
    <t>A</t>
  </si>
  <si>
    <t>E3</t>
  </si>
  <si>
    <t>Neil Ck. @ Dead Indian Memorial</t>
  </si>
  <si>
    <t>1/3</t>
  </si>
  <si>
    <t>D+</t>
  </si>
  <si>
    <t>E4</t>
  </si>
  <si>
    <t>Ashland Ck. @ Granite St.</t>
  </si>
  <si>
    <t>0/3</t>
  </si>
  <si>
    <t>E5</t>
  </si>
  <si>
    <t>Ashland Ck. below STP</t>
  </si>
  <si>
    <t>E6</t>
  </si>
  <si>
    <t>TID Canal @ Eagle Mill Rd.</t>
  </si>
  <si>
    <t>E7</t>
  </si>
  <si>
    <t>Bear Ck. @ S. Valley View Rd.</t>
  </si>
  <si>
    <t>E8</t>
  </si>
  <si>
    <t>Bear Ck. @ Greenway (S. Talent)</t>
  </si>
  <si>
    <t>E9</t>
  </si>
  <si>
    <t>Bear Ck. @ Lynn Newbry Park</t>
  </si>
  <si>
    <t>E10</t>
  </si>
  <si>
    <t>MID Diversion @ Suncrest Rd.</t>
  </si>
  <si>
    <t>E11</t>
  </si>
  <si>
    <t>Bear Ck. @ B. H. Park (Phoenix)</t>
  </si>
  <si>
    <t>E12</t>
  </si>
  <si>
    <t>Bear Ck. @ Fern Valley Rd.</t>
  </si>
  <si>
    <t>E13</t>
  </si>
  <si>
    <t>Bear Ck. @ JNC (S. Medford)</t>
  </si>
  <si>
    <t>E14</t>
  </si>
  <si>
    <t>Bear Ck. @ 9th St. (Medford)</t>
  </si>
  <si>
    <t>E15</t>
  </si>
  <si>
    <t>Bear Ck. @ Table Rock Rd.</t>
  </si>
  <si>
    <t>1/2</t>
  </si>
  <si>
    <t>F</t>
  </si>
  <si>
    <t>E16</t>
  </si>
  <si>
    <t>Griffin Ck. @ Beall Ln.</t>
  </si>
  <si>
    <t>2/3</t>
  </si>
  <si>
    <t>E17</t>
  </si>
  <si>
    <t>Jackson Ck. @ Beall Ln.</t>
  </si>
  <si>
    <t>-</t>
  </si>
  <si>
    <t>E18</t>
  </si>
  <si>
    <t>Jackson Ck. @ Jacksonville</t>
  </si>
  <si>
    <t>E19</t>
  </si>
  <si>
    <t>Jackson Ck. @ W. Ross Ln.</t>
  </si>
  <si>
    <t>E20</t>
  </si>
  <si>
    <t>Bear Ck. @ Pine St. (CP)</t>
  </si>
  <si>
    <t>E21</t>
  </si>
  <si>
    <t>Bear Ck. Above Griffin (CP)</t>
  </si>
  <si>
    <t>E22</t>
  </si>
  <si>
    <t>Griffin Ck. @ I-5</t>
  </si>
  <si>
    <t>2/2</t>
  </si>
  <si>
    <t>E23</t>
  </si>
  <si>
    <t>Jackson Ck. @ Blackwell Rd.</t>
  </si>
  <si>
    <t>3/3</t>
  </si>
  <si>
    <t>E24</t>
  </si>
  <si>
    <t>Bear Ck. @ Kirtland Rd.</t>
  </si>
  <si>
    <t>Winter Exceedance: November 1 - April 30</t>
  </si>
  <si>
    <r>
      <rPr>
        <i/>
        <sz val="11"/>
        <color theme="1"/>
        <rFont val="Calibri"/>
        <family val="2"/>
        <scheme val="minor"/>
      </rPr>
      <t xml:space="preserve">E. coli </t>
    </r>
    <r>
      <rPr>
        <sz val="11"/>
        <color theme="1"/>
        <rFont val="Calibri"/>
        <family val="2"/>
        <scheme val="minor"/>
      </rPr>
      <t>Exceedance at Standard (406 MPN)</t>
    </r>
  </si>
  <si>
    <t>0/4</t>
  </si>
  <si>
    <t>0/6</t>
  </si>
  <si>
    <t>1/6</t>
  </si>
  <si>
    <t>2/6</t>
  </si>
  <si>
    <t>1/4</t>
  </si>
  <si>
    <r>
      <t>Temp. (C</t>
    </r>
    <r>
      <rPr>
        <sz val="11"/>
        <color theme="1"/>
        <rFont val="Calibri"/>
        <family val="2"/>
      </rPr>
      <t>°)</t>
    </r>
  </si>
  <si>
    <t>E. coli MPN</t>
  </si>
  <si>
    <t>Phosphorus (mg/L)</t>
  </si>
  <si>
    <t>Average</t>
  </si>
  <si>
    <t>Maximum</t>
  </si>
  <si>
    <t>Minimum</t>
  </si>
  <si>
    <t>Median</t>
  </si>
  <si>
    <t>Range</t>
  </si>
  <si>
    <t>Data Analysis Avilable Online</t>
  </si>
  <si>
    <t>Example Annual Statistics</t>
  </si>
  <si>
    <t>Street Sweeping</t>
  </si>
  <si>
    <t>TMDLReporting</t>
  </si>
  <si>
    <t>Education/Outreach</t>
  </si>
  <si>
    <t>BB Removal</t>
  </si>
  <si>
    <t>Ditch Cleaning</t>
  </si>
  <si>
    <t>Creek Cleaning</t>
  </si>
  <si>
    <t>Storm Drain Cleaning</t>
  </si>
  <si>
    <t>Sum</t>
  </si>
  <si>
    <t>July</t>
  </si>
  <si>
    <t>August</t>
  </si>
  <si>
    <t>September</t>
  </si>
  <si>
    <t>October</t>
  </si>
  <si>
    <t>November</t>
  </si>
  <si>
    <t>December</t>
  </si>
  <si>
    <t>January</t>
  </si>
  <si>
    <t>February</t>
  </si>
  <si>
    <t>March</t>
  </si>
  <si>
    <t>April</t>
  </si>
  <si>
    <t>May</t>
  </si>
  <si>
    <t>June</t>
  </si>
  <si>
    <t>Total</t>
  </si>
  <si>
    <t>Cost</t>
  </si>
  <si>
    <t>Hours</t>
  </si>
  <si>
    <t>Chart reflects reported match hour per month for activities and costs.  Reporting forms are included as a pdf file as part of the report.</t>
  </si>
  <si>
    <t xml:space="preserve">As part of the TMDL monitoring program, the RM conducts visual inspections of storm drains as part of the stormwater monitoring program and documents observations using Survey 1-2-3 and mapped on ArcGIS.  Two of the outfall locations are monitored in the City. No concerns were noted during visual inspections.  The last survey 1-2-3 documented inspection was completed in June 2023. Data collected can be found on the following map (https://rvcog.maps.arcgis.com/home/webmap/viewer.html?webmap=573be1211ff644ed8d19c470f155fff1).  As part of the TMDL monitoring program, the RM collected 34 samples from storm drains. Abnormally high readings of E.coli and other parameters are reported to  the DMA and followed up on as needed as part of the hot spot monitoring program (e.g., bacteria levels on SD9 to the City of Medford).   Overall, 65% of the samples collected exceeded the bacteria standard and 96% of the samples exceeded the phosphorus standard.  The RM also serves as a point of contact for regional water quality concerns.  Contact made are documented and reported to the appropriate DMA, agency, or OERS.  A contact list is updated and distributed annually to the DMAs and is also available online.  The Stream Smart website also contains information on reporting spills and contains the contact sheets (shown in the contact sheet tab). In addition, the RM investigates and documents areas of concern based on reports (calls), visual observations, and/or field results.  Hot spots are documented using survey 1-2-3 and mapped (https://arcg.is/1vKDL0).    Concerns and actions are also documented in the activity summary tab and presented at quarterly TMDL meetings (by the RM, DEQ, and other as part of the TMDL Roundtable/Updates).  </t>
  </si>
  <si>
    <t>The City purchased 80,000 bags during the implementation year for $1,831.20.</t>
  </si>
  <si>
    <t>RVSS Storm Drain Cleaning (Jun 1th and 14th)</t>
  </si>
  <si>
    <t>Other expenses and in-kind not reported on sheet</t>
  </si>
  <si>
    <t>Forest Park Volunteers (valued at $15.00 per hour)</t>
  </si>
  <si>
    <t xml:space="preserve">Information on the Eco-Biz program is on the Stream Smart website including the local contacts and a list of certified local fleets (https://www.stream-smart.com/our-work/programs-and-projects/ecobiz/) .  In addition, several local municipalities and organizations are trained to complete inspections.  The City of Jacksonville implements ongoing street sweeping, storm drain cleaning, maintenance of culverts, ditch, and creek cleaning as part of their good housekeeping practices and clean water act programs.  Overall, the City spent over 330 hours and $12,291.03 on these tasks. Details are in the City of Jacksonville Fund Rpt tab.   </t>
  </si>
  <si>
    <t>Articles, social media posts, and interviews were completed throughout the year.  Posts, blogs, and articles are distributed through local media, the Stream Smart Program including its social media platforms, on DMA's Websites, through partners, and the TMDL pages on RVCOG's website.  Specifically, articles, interviews, and blogs have featured Stream Smart's volunteer programs (Bear Creek Clean-ups, Adopt-A-Greenway, and Rogue River Clean-up), the water quality press releases, riparian restoration, activities and events, and other topics.  Blog posts can be found on the Stream Smart site at https://www.stream-smart.com/recent-posts/.  Copies of materials referenced in this report can be found on the report link (long form) located on https://rvcog.org/what-we-do/natural-resources/clean-water-act-tmdl/bear-creek-tmdl/.  The City featured an article in the June 2023 newsletter reminding residents to keep watercourses free of debris and obstructions.</t>
  </si>
  <si>
    <t>The Stream Smart website is updated monthly (or more frequently as needed) with updates, revisions, new content, links and events.  There are cross links to and from DMA websites for most communities with the Stream Smart page.  In addition to the web content, TMDL related information is also posted and shared on the social media.  TMDL related websites hosted on RVCOG's website are updated quarterly or more frequently as needed.  There are general TMDL pages for the Bear Creek TMDL, the Rogue Basin TMDL, and the City of Jacksonville.  Examples of changes/updates to the websites include the re-establishment of the Pledge page on the Stream Smart website refer to link for the picking up after your pets pledge (https://www.stream-smart.com/how-to-get-involved/pledge/pet-waste/pet-pledge/), the creation of a dedicated blog page (https://www.stream-smart.com/recent-posts/), and updating the resource page to include the Bear Creek Natural Resources Plan.  In addition, quarterly TMDL reports and other meeting information was uploaded to the Bear Creek TMDL website (https://rvcog.org/what-we-do/natural-resources/clean-water-act-tmdl/bear-creek-tmdl/).  The Citys' TMDL page on the RVCOG website is regularly updated and has copies of relevant reports and other information.</t>
  </si>
  <si>
    <t>No separate reports were given to management by the RM at DMA Council or Commission Meetings.  Updates on projects including Clean-ups were given at RVCOG Board Meetings which include representatives from City Councils and County Commissioners.  The City also meets annually with the RM to review the TMDL plans, completed activities for the year, and discuss annual reporting.</t>
  </si>
  <si>
    <t>The RM continues to work with both local and regional groups on educational programs.  In 2022-2023, a portion of the restoration work and outreach was combined with the efforts of the Bear Creek Restoration Initiative. A Natural Resources Plan was developed for the corridor by as part of the Wildfire Recovery Assistance for Oregon Technical Assistance grant.  The RM worked as part of the Restoration Working group with the Rogue River Watershed Council and Freshwater Trust to draft and map the restoration concepts.  The RM is working on refining the concept maps and looking at desired conditions, where conditions are currently, and a tracking methods to get there.  In addition, the RM participates as part of the stakeholder outreach group that is looking at building community support for managing invasive species, long term maintenance, volunteer activities, and other programs and holding a Bear Creek Restoration based Summit in 2023-2024.  The Stream Smart Program is also expanding the Stream Smart volunteer programs by continuing with the Adopt-A-Greenway Program and Adopt-A-River (Rogue River near Hog Creek).  A comprehensive plan was developed for Stream Smart's section near the Expo Center in Central Point.  Stream Smart has also been focusing more on social media activities than the website since most of the use in 2022-2023 was to the social media channels - a reach of over 24,000 based on of Facebook (23,875) and Instagram (1,209) when compared to the website 2,642 users.  The City of Jacksonville works to implement restoration, education, outreach, and volunteer programs in Forest Park.  In 2022-2023, Park Volunteers contributed almost 841 hours at a value of $12,607.50.  In addition, the City works with a nature school (Freckled Fawn) that uses the park as their classroom.  The City has also expanded their water conservation program and partnership with the Medford Water Commission.  Materials are available at City Hall and published in the Newsletter in addition to the Regional Programs.</t>
  </si>
  <si>
    <t xml:space="preserve">The Regional Monitoring program continues to be a very successful part of the Regional TMDL Program.  We collect  over 350 samples annually from streams and storm drains (including the hot spot p[program).  Data are analyzed overall and by season to look for patterns (see data analysis tab).  In addition, we assign scores for the creeks annually based on exceedance data and creek a simple "score card" for the watershed for summer bacteria levels.  We also look at the seasonal and annual patterns year to year to compare them to see if there are any long term patterns or trends.  The 2020 Almeda fires impacted water quality conditions which will be felt for many years and has impacted water quality trends.  All water quality data is submitted to DEQ.  TMDL implementation actions are also tracked on an ongoing basis by RVCOG electronically through the use of surveys, maps, and/ or spreadsheets.  This tracking helps us to evaluate progress versus benchmarks.  Specialized projects are also implemented to help look at specific concerns.  In 2022-2023, year 2 of a 2-year monitoring project was completed.  Data will be analyzed in 2023-2024 to identify and evaluate (if any) long term impacts of the fire.  </t>
  </si>
  <si>
    <r>
      <t xml:space="preserve">Events are starting to return to pre-COVID levels in terms of opportunities for participation.  A full Salmon Watch Program was conducted in the Fall of 2022 with an additional hybrid class conducted with the Oregon Department of Fish and Wildlife's Salmon Fry Release Program in December.  Overall, the program reached over 1,260 students over 28 field days. </t>
    </r>
    <r>
      <rPr>
        <sz val="10"/>
        <rFont val="Calibri"/>
        <family val="2"/>
        <scheme val="minor"/>
      </rPr>
      <t xml:space="preserve"> The Bear Creek Clean-up had 318 participants and picked up 12,385 lbs of trash and removed invasive species along 3 miles of Bear Creek.  Additional activities included planting and maintaining a pollinator garden and additional invasive species work.  In addition, there were several volunteer activities conducted as part of the Stream Smart Volunteer Program supported by the TMDL and Stormwater Programs had 72 attendees.  Other events for the season included the Southern Oregon Regional Envirothon, staffing a booth and Ecoquest Activity as part of the Rogue Valley Earth Day, conducting regular activities as part of the Adopt-A-Greenway Program (Stream Smart Section), working with Oregon State University's Student Watershed Assessment Team (SWAT), hosting events for the Worldwide Walk for Water, working with a Crater Renaissance Academy Intern to develop a plan and begin plan implementation for the Adopt-A-Greenway Section and serving on the Crater Renaissance Academy's Careers in Technical Education Board. </t>
    </r>
    <r>
      <rPr>
        <sz val="10"/>
        <color theme="1"/>
        <rFont val="Calibri"/>
        <family val="2"/>
        <scheme val="minor"/>
      </rPr>
      <t xml:space="preserve">  Events and other activities reached over 500 more community members. </t>
    </r>
  </si>
  <si>
    <t>The TMDL DMAs provide direct funding for the Stream Smart Program in conjunction with Phase II Programs and a few partners.  As a result, there is overlap in program implementation and in subsequent reporting.  The TMDL portion focuses on the dry weather portion of the TMDL and serves as the only participation for communities that don't have separate MS4 programs.  Medford, Ashland, Jackson County, and Central Point participate as members of the Advisory Committee.  In addition, Grants Pass, Josephine County, and Medford Water Commission also serve on the committee with the RM.  Examples of Stream Smart activities conducted during the reporting year can be found in the Stream Smart tab.  Funding provided by the DMAs and MS4s support the website (domain name registration, hosting, tracking, updates, contracted services for updates, content updates and addition (RM), event postings).  In addition, the funding supports all related activities including marketing, postings, articles, meeting coordination, program promotion, development of materials (e.g. signs), and events and activities.  In addition, DMAs participate in activities (e.g., Salmon Watch), have links to Salmon Watch on their website, and use materials (logos, articles, posts) through the year.</t>
  </si>
  <si>
    <t>Planting sites are identified, mapped, and documented using Survey 1-2-3 and ArcGIS online.  With the Almeda and Table Rock fires, the fire footprint areas were identified as the primary areas needing restoration.  There are also some areas that were not impacted by the fire that are also being evaluated and prioritized for planting.  Areas are identified by the RM, DMAs, and partners.  Local prioritization pre fire focused on the sites identified in the Bear Creek Restoration Initiative Restoration Plan.  Information on the sites is on the BCRI information page (https://rvcog.org/bear-creek-restoration-initiative/) including a link to the Final Report at the bottom of the page in the Products section.  The BCRI plan is being updated to reflect priorities after the fires, work that has been completed, and research that should be completed in the early 2022-2023 implementation year.  In addition, the RM provides direct information and technical assistance at meetings, workshops, through phone calls, and other venues.  Planting guidance and instruction was provided at all of the planting events including the restoration site tour.  Topics included species selection, how to plant, goals of the planting (water quality protection, fish and wildlife habitat, managing fire risk and public safety, etc.).  In addition, the RM serves as a point of contact for questions and refers partners, municipalities, schools, and the public to the appropriate entity, or resource (e.g., SWCD riparian rebate program when active), or the RM will provide technical assistance directly. Lists of activities are detailed in the activity summary tab.  In addition, the City publishes articles in the newsletter and sends out postcards to 120 residents that provides additional information on keeping creeks clean.  Examples of the newsletter and postcard can be found in separate tabs.</t>
  </si>
  <si>
    <t xml:space="preserve">The RM has been working with the BCRI and local communities to develop and implement riparian restoration programs and remove invasive species in the Bear Creek Riparian Corridor.   New sites for restoration are identified, surveyed using Survey 1-2-3, and mapped annually.  By using ESRI mapping and surveying features, updates can be made in real time.  The interactive map that showing restoration projects in Bear Creek identified as part of the RM's TMDL work, by the BCRI, and others (https://rvcog.maps.arcgis.com/apps/instant/interactivelegend/index.html?appid=187846d86be84230b5493c9905e78b7a&amp;locale=en) is updated on an ongoing basis.    In addition, the RM mapped ongoing restoration activities in the Bear Creek Riparian Corridor (e.g., restoration projects, invasive species management applications) from a number of sources including the TMDL programs, Jackson County, ODOT, Lomakasti Restoration Project, ODOT, the Freshwater Trust, and the Rogue River Watershed Council.  The overall map can be found by here (https://rvcog.maps.arcgis.com/apps/instant/nearby/index.html?appid=cb4c5e87389944f193b1c0e29e4a4c5b ).  Maps are being refined to focus in on different areas of the corridor and also by theme.  Specific restoration statistics can be found in the Willow Staking tab and the Other Restoration _Planting tab.  The annual goal of planting a minimum of 500 trees and shrubs was achieved.  As part of the EPA Technical Assistance funding received ((Wildfire Recovery Assistance for Oregon), the RM and members of BCRI restoration group completed the Bear Creek Natural Resources Plan (https://www.stream-smart.com/wp-content/uploads/2023/05/Bear-Creek-Final-NRP-Compiled_04.14.23.pdf).   The concepts are being expanded for application across the Bear Creek Riparian Corridor.
</t>
  </si>
  <si>
    <t xml:space="preserve">The focus of adaptive management related to restoration has been in continued development of strategies for restoring riparian areas after fires including ongoing management of invasive species in the areas that burned and in between (areas that didn't that pose a high risk) including  long term management.  As a collective, the RM participating in (and coordinating) the Bear Creek Restoration Initiative (BCRI) is working on a number of strategies including evaluating the success of native regeneration in the burned area, in creating restoration concepts that balance multiple needs of the corridor, and in implementing these new strategies.  The basis for the restoration concepts developed came from participation in the BCRI restoration group and as part of the technical team on a project with EPA (Wildfire Recovery Assistance for Oregon) that led to the completion of the Bear Creek Natural Resources Plan (https://www.stream-smart.com/wp-content/uploads/2023/05/Bear-Creek-Final-NRP-Compiled_04.14.23.pdf).  The plan development included a workshop where we developed the initial restoration concepts that are in the plan.  The concepts are being expanded for application across the Bear Creek Riparian Corridor.  Maps are being created showing the desired concepts.  DMAs, the RM, and partners will use the maps to evaluate what the desired conditions are in areas of interest, look at what they currently are, and develop specific strategies/prescriptions and funding requests to help us achieve those desired conditions. The RM is also the lead in creating maps for the work being completed. </t>
  </si>
  <si>
    <t>No specific line item was established for restoration activities for this implementation cycle (5-year plan).  TMDL funding provides general support and match for riparian restoration activities including but not limited to identifying and prioritizing areas needing restoration, mapping areas (identified, prioritized, in process, and/or completed), developing planting plans/recommendations, management of invasive species, organizing and participating in volunteer activities, planting native species (containers, cuttings, stakes), applying for grants, coordinating with other groups for restoration (including coordinating the BCRI group), and management of specific projects.  Primary funding for on-the-ground implementation is leveraged through grants, volunteers, and partners.  A list of all funding leveraged including restoration is included in the funding tab.  RVCOG (RM) participates in and coordinates the Bear Creek Restoration Initiative (BCRI) which is a group focused on restoring the Bear Creek Corridor as an entire unit/corridor by starting with the highest priority sites. In addition, the RM participates in and/or coordinates the restoration working group, the stakeholder engagement working group, and the pollinator working group. The TMDL implementation program plays a vital role in the program and the RM represents this program for the TMDL and Stream Smart programs.  Information on the BCRI program can be found online at https://bcri.squarespace.com/, on the Stream Smart website (https://www.stream-smart.com/bear-creek-restoration-initiative/), or RVCOG's website (https://rvcog.org/bear-creek-restoration-initiative/).  Restoration activities completed this year included planting of pollinator species in several gardens and restoration projects, willow staking, distribution of ponderosa pines for planting, and prioritization of planting sites for pollinators.  In addition the RM completed interactive maps highlighting restoration projects and activities of BCRI.   Approximately 3,750 plugs and trees were planted in Bear Creek  of this program.  In addition, approximately 300 acres of invasive species were treated with funding provided by Jackson County.  In 2022-2023, Jacksonville began work on a Blackberry Abatement program in the City (refer to Blackberry Abatement tab for a copy of the application) with an anticipated roll out in 2023-2024. The program will provide $25,000 in grants ($2,000 per eligible property owner) to remove blackberries and restore the quality and safety of the natural watercourses and removing areas of significant fire hazards.  The City is also working with Jackson Soil and Water Conservation District on a potential partnership with some of the JaSWCD's funding programs.  In addition, the City worked with the volunteers and a nature school to complete a small pollinator garden in forest Park by the reservoir.</t>
  </si>
  <si>
    <t xml:space="preserve">The Regional Manager (RM) electronic survey form is available to inventory and map features (https://arcg.is/1Xe10i0) that was created for regional use and will inventory DMAs as requested.  Most annual work is completed under local Phase II programs and included in their annual MS4 reports.  All tracking and other information collected by the RM is included in the annual reports in the forms of updates.  In addition, online maps show up to date tracking (https://rvcog.maps.arcgis.com/apps/mapviewer/index.html?webmap=018eec42042b4216b7812956b974593f).  No sites were inventoried by the RM in 2022-2023.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</si>
</sst>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quot;$&quot;#,##0_);[Red]\(&quot;$&quot;#,##0\)"/>
    <numFmt numFmtId="44" formatCode="_(&quot;$&quot;* #,##0.00_);_(&quot;$&quot;* \(#,##0.00\);_(&quot;$&quot;* &quot;-&quot;??_);_(@_)"/>
    <numFmt numFmtId="164" formatCode="0.0"/>
    <numFmt numFmtId="165" formatCode="0.000"/>
  </numFmts>
  <fonts count="28" x14ac:knownFonts="1">
    <font>
      <sz val="11"/>
      <color theme="1"/>
      <name val="Calibri"/>
      <family val="2"/>
      <scheme val="minor"/>
    </font>
    <font>
      <b/>
      <sz val="18"/>
      <color theme="1"/>
      <name val="Calibri"/>
      <family val="2"/>
      <scheme val="minor"/>
    </font>
    <font>
      <b/>
      <i/>
      <sz val="14"/>
      <color theme="1"/>
      <name val="Calibri"/>
      <family val="2"/>
      <scheme val="minor"/>
    </font>
    <font>
      <b/>
      <sz val="12"/>
      <color theme="1"/>
      <name val="Calibri"/>
      <family val="2"/>
      <scheme val="minor"/>
    </font>
    <font>
      <i/>
      <sz val="9"/>
      <color theme="1"/>
      <name val="Calibri"/>
      <family val="2"/>
      <scheme val="minor"/>
    </font>
    <font>
      <sz val="9"/>
      <color theme="1"/>
      <name val="Calibri"/>
      <family val="2"/>
      <scheme val="minor"/>
    </font>
    <font>
      <sz val="10"/>
      <color theme="1"/>
      <name val="Calibri"/>
      <family val="2"/>
      <scheme val="minor"/>
    </font>
    <font>
      <vertAlign val="superscript"/>
      <sz val="10"/>
      <color theme="1"/>
      <name val="Calibri"/>
      <family val="2"/>
      <scheme val="minor"/>
    </font>
    <font>
      <sz val="11"/>
      <color theme="1"/>
      <name val="Calibri"/>
      <family val="2"/>
      <scheme val="minor"/>
    </font>
    <font>
      <sz val="9"/>
      <color rgb="FFFF000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0"/>
      <name val="Calibri"/>
      <family val="2"/>
      <scheme val="minor"/>
    </font>
    <font>
      <b/>
      <sz val="14"/>
      <color theme="1"/>
      <name val="Times New Roman"/>
      <family val="1"/>
    </font>
    <font>
      <b/>
      <sz val="12"/>
      <color theme="1"/>
      <name val="Times New Roman"/>
      <family val="1"/>
    </font>
    <font>
      <b/>
      <i/>
      <sz val="12"/>
      <color theme="1"/>
      <name val="Times New Roman"/>
      <family val="1"/>
    </font>
    <font>
      <sz val="12"/>
      <color theme="1"/>
      <name val="Times New Roman"/>
      <family val="1"/>
    </font>
    <font>
      <b/>
      <i/>
      <sz val="11"/>
      <color theme="1"/>
      <name val="Calibri"/>
      <family val="2"/>
      <scheme val="minor"/>
    </font>
    <font>
      <sz val="22"/>
      <color theme="1"/>
      <name val="Calibri"/>
      <family val="2"/>
      <scheme val="minor"/>
    </font>
    <font>
      <sz val="14"/>
      <color theme="1"/>
      <name val="Calibri"/>
      <family val="2"/>
      <scheme val="minor"/>
    </font>
    <font>
      <b/>
      <i/>
      <sz val="12"/>
      <color theme="1"/>
      <name val="Calibri"/>
      <family val="2"/>
      <scheme val="minor"/>
    </font>
    <font>
      <sz val="12"/>
      <name val="Times New Roman"/>
      <family val="1"/>
    </font>
    <font>
      <sz val="11"/>
      <name val="Calibri"/>
      <family val="2"/>
      <scheme val="minor"/>
    </font>
    <font>
      <sz val="8"/>
      <name val="Calibri"/>
      <family val="2"/>
      <scheme val="minor"/>
    </font>
    <font>
      <sz val="11"/>
      <color theme="1"/>
      <name val="Calibri"/>
      <family val="2"/>
    </font>
    <font>
      <i/>
      <sz val="11"/>
      <color theme="1"/>
      <name val="Calibri"/>
      <family val="2"/>
      <scheme val="minor"/>
    </font>
    <font>
      <sz val="9"/>
      <name val="Calibri"/>
      <family val="2"/>
      <scheme val="minor"/>
    </font>
  </fonts>
  <fills count="14">
    <fill>
      <patternFill patternType="none"/>
    </fill>
    <fill>
      <patternFill patternType="gray125"/>
    </fill>
    <fill>
      <patternFill patternType="solid">
        <fgColor rgb="FFDBE5F1"/>
        <bgColor indexed="64"/>
      </patternFill>
    </fill>
    <fill>
      <patternFill patternType="solid">
        <fgColor theme="0" tint="-0.249977111117893"/>
        <bgColor indexed="64"/>
      </patternFill>
    </fill>
    <fill>
      <patternFill patternType="solid">
        <fgColor rgb="FFFFFF00"/>
        <bgColor indexed="64"/>
      </patternFill>
    </fill>
    <fill>
      <patternFill patternType="solid">
        <fgColor theme="6"/>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tint="-0.34998626667073579"/>
        <bgColor indexed="64"/>
      </patternFill>
    </fill>
  </fills>
  <borders count="40">
    <border>
      <left/>
      <right/>
      <top/>
      <bottom/>
      <diagonal/>
    </border>
    <border>
      <left style="medium">
        <color rgb="FF000000"/>
      </left>
      <right/>
      <top style="medium">
        <color rgb="FF000000"/>
      </top>
      <bottom style="thick">
        <color rgb="FF000000"/>
      </bottom>
      <diagonal/>
    </border>
    <border>
      <left/>
      <right/>
      <top style="medium">
        <color rgb="FF000000"/>
      </top>
      <bottom style="thick">
        <color rgb="FF000000"/>
      </bottom>
      <diagonal/>
    </border>
    <border>
      <left/>
      <right style="medium">
        <color rgb="FF000000"/>
      </right>
      <top style="medium">
        <color rgb="FF000000"/>
      </top>
      <bottom style="thick">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thick">
        <color rgb="FF000000"/>
      </bottom>
      <diagonal/>
    </border>
    <border>
      <left/>
      <right style="medium">
        <color rgb="FF000000"/>
      </right>
      <top/>
      <bottom style="thick">
        <color rgb="FF000000"/>
      </bottom>
      <diagonal/>
    </border>
    <border>
      <left style="medium">
        <color rgb="FF000000"/>
      </left>
      <right style="medium">
        <color rgb="FF000000"/>
      </right>
      <top style="thick">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n">
        <color auto="1"/>
      </right>
      <top style="thick">
        <color auto="1"/>
      </top>
      <bottom/>
      <diagonal/>
    </border>
    <border>
      <left style="thin">
        <color indexed="64"/>
      </left>
      <right style="medium">
        <color indexed="64"/>
      </right>
      <top style="thick">
        <color auto="1"/>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auto="1"/>
      </left>
      <right style="thin">
        <color auto="1"/>
      </right>
      <top style="thin">
        <color auto="1"/>
      </top>
      <bottom/>
      <diagonal/>
    </border>
    <border>
      <left/>
      <right style="thin">
        <color auto="1"/>
      </right>
      <top style="thin">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top style="medium">
        <color auto="1"/>
      </top>
      <bottom style="thin">
        <color auto="1"/>
      </bottom>
      <diagonal/>
    </border>
  </borders>
  <cellStyleXfs count="2">
    <xf numFmtId="0" fontId="0" fillId="0" borderId="0"/>
    <xf numFmtId="44" fontId="8" fillId="0" borderId="0" applyFont="0" applyFill="0" applyBorder="0" applyAlignment="0" applyProtection="0"/>
  </cellStyleXfs>
  <cellXfs count="195">
    <xf numFmtId="0" fontId="0" fillId="0" borderId="0" xfId="0"/>
    <xf numFmtId="0" fontId="3" fillId="2" borderId="4" xfId="0" applyFont="1" applyFill="1" applyBorder="1" applyAlignment="1">
      <alignment horizontal="left" vertical="top" wrapText="1"/>
    </xf>
    <xf numFmtId="0" fontId="3"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5" fillId="0" borderId="5" xfId="0" applyFont="1" applyBorder="1" applyAlignment="1">
      <alignment horizontal="left" vertical="top" wrapText="1"/>
    </xf>
    <xf numFmtId="0" fontId="5" fillId="0" borderId="10" xfId="0" applyFont="1" applyBorder="1" applyAlignment="1">
      <alignment horizontal="left" vertical="top" wrapText="1"/>
    </xf>
    <xf numFmtId="0" fontId="0" fillId="0" borderId="5" xfId="0" applyBorder="1" applyAlignment="1">
      <alignment vertical="top" wrapText="1"/>
    </xf>
    <xf numFmtId="0" fontId="0" fillId="0" borderId="10" xfId="0" applyBorder="1" applyAlignment="1">
      <alignment vertical="top" wrapText="1"/>
    </xf>
    <xf numFmtId="0" fontId="6" fillId="0" borderId="5" xfId="0" applyFont="1" applyBorder="1" applyAlignment="1">
      <alignment horizontal="left" vertical="top" wrapText="1"/>
    </xf>
    <xf numFmtId="0" fontId="6" fillId="0" borderId="10" xfId="0" applyFont="1" applyBorder="1" applyAlignment="1">
      <alignment horizontal="left" vertical="top" wrapText="1"/>
    </xf>
    <xf numFmtId="0" fontId="5" fillId="0" borderId="0" xfId="0" applyFont="1" applyAlignment="1">
      <alignment horizontal="left" vertical="top" wrapText="1"/>
    </xf>
    <xf numFmtId="0" fontId="0" fillId="0" borderId="0" xfId="0" applyAlignment="1">
      <alignment wrapText="1"/>
    </xf>
    <xf numFmtId="17" fontId="0" fillId="0" borderId="14" xfId="0" applyNumberFormat="1" applyBorder="1" applyAlignment="1">
      <alignment horizontal="center" vertical="center" wrapText="1"/>
    </xf>
    <xf numFmtId="0" fontId="0" fillId="0" borderId="15" xfId="0" applyBorder="1" applyAlignment="1">
      <alignment horizontal="center" vertical="center" wrapText="1"/>
    </xf>
    <xf numFmtId="3" fontId="0" fillId="0" borderId="15" xfId="0" applyNumberFormat="1" applyBorder="1" applyAlignment="1">
      <alignment horizontal="center" vertical="center" wrapText="1"/>
    </xf>
    <xf numFmtId="0" fontId="0" fillId="0" borderId="16" xfId="0" applyBorder="1" applyAlignment="1">
      <alignment horizontal="center" vertical="center" wrapText="1"/>
    </xf>
    <xf numFmtId="0" fontId="0" fillId="0" borderId="0" xfId="0" applyAlignment="1">
      <alignment vertical="center"/>
    </xf>
    <xf numFmtId="0" fontId="0" fillId="0" borderId="0" xfId="0" applyAlignment="1">
      <alignment horizontal="center"/>
    </xf>
    <xf numFmtId="0" fontId="11" fillId="3" borderId="12" xfId="0" applyFont="1" applyFill="1" applyBorder="1" applyAlignment="1">
      <alignment horizontal="center" vertical="center" wrapText="1"/>
    </xf>
    <xf numFmtId="0" fontId="11" fillId="3" borderId="13" xfId="0" applyFont="1" applyFill="1" applyBorder="1" applyAlignment="1">
      <alignment horizontal="center" vertical="center" wrapText="1"/>
    </xf>
    <xf numFmtId="14" fontId="16" fillId="6" borderId="21" xfId="0" applyNumberFormat="1" applyFont="1" applyFill="1" applyBorder="1" applyAlignment="1">
      <alignment horizontal="center" vertical="center" wrapText="1"/>
    </xf>
    <xf numFmtId="0" fontId="16" fillId="6" borderId="21" xfId="0" applyFont="1" applyFill="1" applyBorder="1" applyAlignment="1">
      <alignment horizontal="center" vertical="center" wrapText="1"/>
    </xf>
    <xf numFmtId="14" fontId="15" fillId="6" borderId="21" xfId="0" applyNumberFormat="1" applyFont="1" applyFill="1" applyBorder="1" applyAlignment="1">
      <alignment horizontal="center"/>
    </xf>
    <xf numFmtId="0" fontId="16" fillId="6" borderId="21" xfId="0" applyFont="1" applyFill="1" applyBorder="1" applyAlignment="1">
      <alignment vertical="center" wrapText="1"/>
    </xf>
    <xf numFmtId="14" fontId="17" fillId="0" borderId="21" xfId="0" applyNumberFormat="1" applyFont="1" applyBorder="1" applyAlignment="1">
      <alignment horizontal="center" vertical="center" wrapText="1"/>
    </xf>
    <xf numFmtId="0" fontId="17" fillId="0" borderId="21" xfId="0" applyFont="1" applyBorder="1" applyAlignment="1">
      <alignment horizontal="center" vertical="center" wrapText="1"/>
    </xf>
    <xf numFmtId="0" fontId="17" fillId="0" borderId="21" xfId="0" applyFont="1" applyBorder="1" applyAlignment="1">
      <alignment horizontal="left" vertical="center" wrapText="1"/>
    </xf>
    <xf numFmtId="0" fontId="17" fillId="0" borderId="22" xfId="0" applyFont="1" applyBorder="1" applyAlignment="1">
      <alignment horizontal="center" vertical="center" wrapText="1"/>
    </xf>
    <xf numFmtId="14" fontId="17" fillId="0" borderId="21" xfId="0" applyNumberFormat="1" applyFont="1" applyBorder="1" applyAlignment="1">
      <alignment horizontal="center"/>
    </xf>
    <xf numFmtId="0" fontId="17" fillId="0" borderId="21" xfId="0" applyFont="1" applyBorder="1" applyAlignment="1">
      <alignment vertical="center" wrapText="1"/>
    </xf>
    <xf numFmtId="16" fontId="17" fillId="0" borderId="21" xfId="0" applyNumberFormat="1" applyFont="1" applyBorder="1" applyAlignment="1">
      <alignment horizontal="center" vertical="center" wrapText="1"/>
    </xf>
    <xf numFmtId="14" fontId="17" fillId="0" borderId="23" xfId="0" applyNumberFormat="1" applyFont="1" applyBorder="1" applyAlignment="1">
      <alignment horizontal="center" vertical="center"/>
    </xf>
    <xf numFmtId="0" fontId="17" fillId="0" borderId="23" xfId="0" applyFont="1" applyBorder="1" applyAlignment="1">
      <alignment horizontal="center" vertical="center"/>
    </xf>
    <xf numFmtId="0" fontId="17" fillId="0" borderId="23" xfId="0" applyFont="1" applyBorder="1" applyAlignment="1">
      <alignment horizontal="left" vertical="center" wrapText="1"/>
    </xf>
    <xf numFmtId="0" fontId="17" fillId="0" borderId="24" xfId="0" applyFont="1" applyBorder="1" applyAlignment="1">
      <alignment horizontal="center" vertical="center"/>
    </xf>
    <xf numFmtId="0" fontId="17" fillId="0" borderId="21" xfId="0" applyFont="1" applyBorder="1" applyAlignment="1">
      <alignment horizontal="center" vertical="center"/>
    </xf>
    <xf numFmtId="18" fontId="17" fillId="0" borderId="23" xfId="0" applyNumberFormat="1" applyFont="1" applyBorder="1" applyAlignment="1">
      <alignment horizontal="center" vertical="center"/>
    </xf>
    <xf numFmtId="0" fontId="17" fillId="0" borderId="23" xfId="0" applyFont="1" applyBorder="1" applyAlignment="1">
      <alignment horizontal="center" vertical="center" wrapText="1"/>
    </xf>
    <xf numFmtId="6" fontId="17" fillId="0" borderId="24" xfId="0" applyNumberFormat="1" applyFont="1" applyBorder="1" applyAlignment="1">
      <alignment horizontal="center" vertical="center"/>
    </xf>
    <xf numFmtId="14" fontId="17" fillId="0" borderId="23" xfId="0" applyNumberFormat="1" applyFont="1" applyBorder="1" applyAlignment="1">
      <alignment horizontal="center"/>
    </xf>
    <xf numFmtId="0" fontId="17" fillId="0" borderId="23" xfId="0" applyFont="1" applyBorder="1" applyAlignment="1">
      <alignment horizontal="center"/>
    </xf>
    <xf numFmtId="0" fontId="17" fillId="0" borderId="23" xfId="0" applyFont="1" applyBorder="1"/>
    <xf numFmtId="20" fontId="17" fillId="0" borderId="23" xfId="0" applyNumberFormat="1" applyFont="1" applyBorder="1" applyAlignment="1">
      <alignment horizontal="center" vertical="center"/>
    </xf>
    <xf numFmtId="44" fontId="17" fillId="0" borderId="23" xfId="1" applyFont="1" applyBorder="1" applyAlignment="1">
      <alignment horizontal="center" vertical="center"/>
    </xf>
    <xf numFmtId="44" fontId="17" fillId="0" borderId="23" xfId="0" applyNumberFormat="1" applyFont="1" applyBorder="1" applyAlignment="1">
      <alignment horizontal="center" vertical="center"/>
    </xf>
    <xf numFmtId="16" fontId="17" fillId="0" borderId="23" xfId="0" applyNumberFormat="1" applyFont="1" applyBorder="1" applyAlignment="1">
      <alignment horizontal="center" vertical="center"/>
    </xf>
    <xf numFmtId="44" fontId="0" fillId="0" borderId="23" xfId="1" applyFont="1" applyBorder="1"/>
    <xf numFmtId="0" fontId="0" fillId="0" borderId="23" xfId="0" applyBorder="1" applyAlignment="1">
      <alignment wrapText="1"/>
    </xf>
    <xf numFmtId="0" fontId="18" fillId="3" borderId="23" xfId="0" applyFont="1" applyFill="1" applyBorder="1"/>
    <xf numFmtId="0" fontId="0" fillId="0" borderId="23" xfId="0" applyBorder="1" applyAlignment="1">
      <alignment horizontal="center" vertical="center"/>
    </xf>
    <xf numFmtId="44" fontId="0" fillId="0" borderId="23" xfId="1" applyFont="1" applyBorder="1" applyAlignment="1">
      <alignment horizontal="center" vertical="center"/>
    </xf>
    <xf numFmtId="0" fontId="0" fillId="0" borderId="23" xfId="0" applyBorder="1" applyAlignment="1">
      <alignment horizontal="center" vertical="center" wrapText="1"/>
    </xf>
    <xf numFmtId="44" fontId="0" fillId="0" borderId="0" xfId="0" applyNumberFormat="1"/>
    <xf numFmtId="44" fontId="0" fillId="0" borderId="23" xfId="1" applyFont="1" applyFill="1" applyBorder="1" applyAlignment="1">
      <alignment horizontal="center" vertical="center"/>
    </xf>
    <xf numFmtId="0" fontId="21" fillId="3" borderId="25" xfId="0" applyFont="1" applyFill="1" applyBorder="1"/>
    <xf numFmtId="0" fontId="21" fillId="3" borderId="26" xfId="0" applyFont="1" applyFill="1" applyBorder="1"/>
    <xf numFmtId="0" fontId="21" fillId="3" borderId="26" xfId="0" applyFont="1" applyFill="1" applyBorder="1" applyAlignment="1">
      <alignment wrapText="1"/>
    </xf>
    <xf numFmtId="0" fontId="0" fillId="0" borderId="21" xfId="0" applyBorder="1" applyAlignment="1">
      <alignment horizontal="center" vertical="center"/>
    </xf>
    <xf numFmtId="0" fontId="0" fillId="0" borderId="21" xfId="0" applyBorder="1" applyAlignment="1">
      <alignment vertical="center" wrapText="1"/>
    </xf>
    <xf numFmtId="0" fontId="0" fillId="0" borderId="21" xfId="0" applyBorder="1"/>
    <xf numFmtId="6" fontId="0" fillId="0" borderId="21" xfId="0" applyNumberFormat="1" applyBorder="1"/>
    <xf numFmtId="0" fontId="0" fillId="0" borderId="23" xfId="0" applyBorder="1" applyAlignment="1">
      <alignment vertical="center" wrapText="1"/>
    </xf>
    <xf numFmtId="0" fontId="0" fillId="0" borderId="23" xfId="0" applyBorder="1"/>
    <xf numFmtId="0" fontId="0" fillId="0" borderId="32" xfId="0" applyBorder="1" applyAlignment="1">
      <alignment wrapText="1"/>
    </xf>
    <xf numFmtId="0" fontId="0" fillId="4" borderId="23" xfId="0" applyFill="1" applyBorder="1" applyAlignment="1">
      <alignment horizontal="center" vertical="center"/>
    </xf>
    <xf numFmtId="0" fontId="0" fillId="4" borderId="23" xfId="0" applyFill="1" applyBorder="1" applyAlignment="1">
      <alignment vertical="center" wrapText="1"/>
    </xf>
    <xf numFmtId="0" fontId="0" fillId="4" borderId="23" xfId="0" applyFill="1" applyBorder="1"/>
    <xf numFmtId="0" fontId="0" fillId="4" borderId="32" xfId="0" applyFill="1" applyBorder="1" applyAlignment="1">
      <alignment wrapText="1"/>
    </xf>
    <xf numFmtId="0" fontId="0" fillId="4" borderId="33" xfId="0" applyFill="1" applyBorder="1" applyAlignment="1">
      <alignment wrapText="1"/>
    </xf>
    <xf numFmtId="44" fontId="0" fillId="0" borderId="0" xfId="1" applyFont="1"/>
    <xf numFmtId="0" fontId="0" fillId="4" borderId="0" xfId="0" applyFill="1"/>
    <xf numFmtId="44" fontId="0" fillId="4" borderId="0" xfId="1" applyFont="1" applyFill="1"/>
    <xf numFmtId="0" fontId="0" fillId="4" borderId="0" xfId="0" applyFill="1" applyAlignment="1">
      <alignment vertical="center" wrapText="1"/>
    </xf>
    <xf numFmtId="6" fontId="0" fillId="0" borderId="0" xfId="1" applyNumberFormat="1" applyFont="1"/>
    <xf numFmtId="0" fontId="11" fillId="0" borderId="0" xfId="0" applyFont="1" applyAlignment="1">
      <alignment vertical="center"/>
    </xf>
    <xf numFmtId="0" fontId="17" fillId="0" borderId="21" xfId="0" applyFont="1" applyBorder="1" applyAlignment="1">
      <alignment horizontal="left" vertical="top" wrapText="1"/>
    </xf>
    <xf numFmtId="0" fontId="17" fillId="0" borderId="22" xfId="0" applyFont="1" applyBorder="1" applyAlignment="1">
      <alignment horizontal="center" vertical="center"/>
    </xf>
    <xf numFmtId="20" fontId="17" fillId="0" borderId="21" xfId="0" applyNumberFormat="1" applyFont="1" applyBorder="1" applyAlignment="1">
      <alignment horizontal="center" vertical="center"/>
    </xf>
    <xf numFmtId="0" fontId="17" fillId="0" borderId="23" xfId="0" applyFont="1" applyBorder="1" applyAlignment="1">
      <alignment horizontal="left" vertical="top" wrapText="1"/>
    </xf>
    <xf numFmtId="14" fontId="17" fillId="0" borderId="34" xfId="0" applyNumberFormat="1" applyFont="1" applyBorder="1" applyAlignment="1">
      <alignment horizontal="center" vertical="center"/>
    </xf>
    <xf numFmtId="0" fontId="17" fillId="0" borderId="34" xfId="0" applyFont="1" applyBorder="1" applyAlignment="1">
      <alignment horizontal="center" vertical="center"/>
    </xf>
    <xf numFmtId="0" fontId="17" fillId="0" borderId="34" xfId="0" applyFont="1" applyBorder="1" applyAlignment="1">
      <alignment horizontal="left" vertical="top" wrapText="1"/>
    </xf>
    <xf numFmtId="0" fontId="17" fillId="0" borderId="35" xfId="0" applyFont="1" applyBorder="1" applyAlignment="1">
      <alignment horizontal="center" vertical="center"/>
    </xf>
    <xf numFmtId="0" fontId="17" fillId="0" borderId="34" xfId="0" applyFont="1" applyBorder="1" applyAlignment="1">
      <alignment horizontal="center" vertical="center" wrapText="1"/>
    </xf>
    <xf numFmtId="0" fontId="17" fillId="0" borderId="23" xfId="0" applyFont="1" applyBorder="1" applyAlignment="1">
      <alignment wrapText="1"/>
    </xf>
    <xf numFmtId="14" fontId="17" fillId="0" borderId="21" xfId="0" applyNumberFormat="1" applyFont="1" applyBorder="1" applyAlignment="1">
      <alignment horizontal="center" vertical="center"/>
    </xf>
    <xf numFmtId="0" fontId="17" fillId="0" borderId="23" xfId="0" applyFont="1" applyBorder="1" applyAlignment="1">
      <alignment horizontal="left" wrapText="1"/>
    </xf>
    <xf numFmtId="20" fontId="17" fillId="0" borderId="23" xfId="0" applyNumberFormat="1" applyFont="1" applyBorder="1" applyAlignment="1">
      <alignment horizontal="center"/>
    </xf>
    <xf numFmtId="14" fontId="22" fillId="0" borderId="23" xfId="0" applyNumberFormat="1" applyFont="1" applyBorder="1" applyAlignment="1">
      <alignment horizontal="center" vertical="center"/>
    </xf>
    <xf numFmtId="0" fontId="22" fillId="0" borderId="23" xfId="0" applyFont="1" applyBorder="1" applyAlignment="1">
      <alignment horizontal="center" vertical="center"/>
    </xf>
    <xf numFmtId="0" fontId="22" fillId="0" borderId="23" xfId="0" applyFont="1" applyBorder="1" applyAlignment="1">
      <alignment horizontal="left" vertical="top" wrapText="1"/>
    </xf>
    <xf numFmtId="44" fontId="22" fillId="0" borderId="23" xfId="1" applyFont="1" applyFill="1" applyBorder="1" applyAlignment="1">
      <alignment horizontal="center" vertical="center"/>
    </xf>
    <xf numFmtId="0" fontId="23" fillId="0" borderId="0" xfId="0" applyFont="1"/>
    <xf numFmtId="0" fontId="17" fillId="0" borderId="0" xfId="0" applyFont="1" applyAlignment="1">
      <alignment vertical="center" wrapText="1"/>
    </xf>
    <xf numFmtId="0" fontId="0" fillId="0" borderId="15" xfId="0" applyBorder="1" applyAlignment="1">
      <alignment horizontal="left" vertical="center" wrapText="1"/>
    </xf>
    <xf numFmtId="17" fontId="0" fillId="0" borderId="0" xfId="0" applyNumberFormat="1" applyAlignment="1">
      <alignment horizontal="center" vertical="center" wrapText="1"/>
    </xf>
    <xf numFmtId="0" fontId="0" fillId="0" borderId="0" xfId="0" applyAlignment="1">
      <alignment horizontal="center" vertical="center" wrapText="1"/>
    </xf>
    <xf numFmtId="3" fontId="0" fillId="0" borderId="0" xfId="0" applyNumberFormat="1" applyAlignment="1">
      <alignment horizontal="center" vertical="center" wrapText="1"/>
    </xf>
    <xf numFmtId="0" fontId="0" fillId="0" borderId="0" xfId="0" applyAlignment="1">
      <alignment horizontal="left" vertical="center" wrapText="1"/>
    </xf>
    <xf numFmtId="0" fontId="0" fillId="0" borderId="23" xfId="0" applyBorder="1" applyAlignment="1">
      <alignment horizontal="center" vertical="center"/>
    </xf>
    <xf numFmtId="0" fontId="0" fillId="8" borderId="21" xfId="0" applyFill="1" applyBorder="1" applyAlignment="1">
      <alignment horizontal="center"/>
    </xf>
    <xf numFmtId="9" fontId="11" fillId="0" borderId="23" xfId="0" applyNumberFormat="1" applyFont="1" applyBorder="1"/>
    <xf numFmtId="49" fontId="0" fillId="0" borderId="23" xfId="0" applyNumberFormat="1" applyBorder="1" applyAlignment="1">
      <alignment horizontal="right"/>
    </xf>
    <xf numFmtId="9" fontId="0" fillId="0" borderId="23" xfId="0" applyNumberFormat="1" applyBorder="1" applyAlignment="1">
      <alignment horizontal="right"/>
    </xf>
    <xf numFmtId="49" fontId="0" fillId="0" borderId="23" xfId="0" applyNumberFormat="1" applyBorder="1" applyAlignment="1">
      <alignment horizontal="center"/>
    </xf>
    <xf numFmtId="0" fontId="0" fillId="8" borderId="23" xfId="0" applyFill="1" applyBorder="1"/>
    <xf numFmtId="9" fontId="11" fillId="8" borderId="23" xfId="0" applyNumberFormat="1" applyFont="1" applyFill="1" applyBorder="1"/>
    <xf numFmtId="49" fontId="0" fillId="8" borderId="23" xfId="0" applyNumberFormat="1" applyFill="1" applyBorder="1" applyAlignment="1">
      <alignment horizontal="right"/>
    </xf>
    <xf numFmtId="9" fontId="10" fillId="8" borderId="23" xfId="0" applyNumberFormat="1" applyFont="1" applyFill="1" applyBorder="1" applyAlignment="1">
      <alignment horizontal="right"/>
    </xf>
    <xf numFmtId="49" fontId="10" fillId="8" borderId="23" xfId="0" applyNumberFormat="1" applyFont="1" applyFill="1" applyBorder="1" applyAlignment="1">
      <alignment horizontal="center"/>
    </xf>
    <xf numFmtId="9" fontId="0" fillId="0" borderId="23" xfId="0" applyNumberFormat="1" applyBorder="1" applyAlignment="1">
      <alignment horizontal="center"/>
    </xf>
    <xf numFmtId="9" fontId="11" fillId="0" borderId="23" xfId="0" applyNumberFormat="1" applyFont="1" applyBorder="1" applyAlignment="1">
      <alignment horizontal="right"/>
    </xf>
    <xf numFmtId="9" fontId="11" fillId="0" borderId="23" xfId="0" applyNumberFormat="1" applyFont="1" applyBorder="1" applyAlignment="1">
      <alignment horizontal="center"/>
    </xf>
    <xf numFmtId="0" fontId="0" fillId="10" borderId="21" xfId="0" applyFill="1" applyBorder="1" applyAlignment="1">
      <alignment horizontal="center"/>
    </xf>
    <xf numFmtId="0" fontId="0" fillId="11" borderId="23" xfId="0" applyFill="1" applyBorder="1" applyAlignment="1">
      <alignment horizontal="center"/>
    </xf>
    <xf numFmtId="0" fontId="23" fillId="12" borderId="23" xfId="0" applyFont="1" applyFill="1" applyBorder="1" applyAlignment="1">
      <alignment horizontal="left"/>
    </xf>
    <xf numFmtId="164" fontId="0" fillId="0" borderId="23" xfId="0" applyNumberFormat="1" applyBorder="1"/>
    <xf numFmtId="165" fontId="0" fillId="0" borderId="23" xfId="0" applyNumberFormat="1" applyBorder="1"/>
    <xf numFmtId="0" fontId="18" fillId="13" borderId="23" xfId="0" applyFont="1" applyFill="1" applyBorder="1"/>
    <xf numFmtId="0" fontId="0" fillId="0" borderId="29" xfId="0" applyBorder="1"/>
    <xf numFmtId="0" fontId="18" fillId="13" borderId="39" xfId="0" applyFont="1" applyFill="1" applyBorder="1"/>
    <xf numFmtId="0" fontId="5" fillId="0" borderId="11" xfId="0" applyFont="1" applyBorder="1" applyAlignment="1">
      <alignment horizontal="left" vertical="center" wrapText="1"/>
    </xf>
    <xf numFmtId="0" fontId="5" fillId="0" borderId="4" xfId="0" applyFont="1" applyBorder="1" applyAlignment="1">
      <alignment horizontal="left" vertical="center" wrapText="1"/>
    </xf>
    <xf numFmtId="0" fontId="5" fillId="0" borderId="9" xfId="0" applyFont="1" applyBorder="1" applyAlignment="1">
      <alignment horizontal="left" vertical="center" wrapText="1"/>
    </xf>
    <xf numFmtId="0" fontId="5" fillId="0" borderId="11" xfId="0" applyFont="1" applyBorder="1" applyAlignment="1">
      <alignment horizontal="left" vertical="top" wrapText="1"/>
    </xf>
    <xf numFmtId="0" fontId="5" fillId="0" borderId="4" xfId="0" applyFont="1" applyBorder="1" applyAlignment="1">
      <alignment horizontal="left" vertical="top" wrapText="1"/>
    </xf>
    <xf numFmtId="0" fontId="5" fillId="0" borderId="9" xfId="0" applyFont="1" applyBorder="1" applyAlignment="1">
      <alignment horizontal="left" vertical="top" wrapText="1"/>
    </xf>
    <xf numFmtId="0" fontId="1" fillId="0" borderId="1" xfId="0" applyFont="1" applyBorder="1" applyAlignment="1">
      <alignment horizontal="left" vertical="top" wrapText="1"/>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5" fillId="0" borderId="8" xfId="0" applyFont="1" applyBorder="1" applyAlignment="1">
      <alignment horizontal="left" vertical="top" wrapText="1"/>
    </xf>
    <xf numFmtId="0" fontId="27" fillId="0" borderId="8" xfId="0" applyFont="1" applyBorder="1" applyAlignment="1">
      <alignment horizontal="left" vertical="top" wrapText="1"/>
    </xf>
    <xf numFmtId="0" fontId="9" fillId="0" borderId="4" xfId="0" applyFont="1" applyBorder="1" applyAlignment="1">
      <alignment horizontal="left" vertical="top" wrapText="1"/>
    </xf>
    <xf numFmtId="0" fontId="9" fillId="0" borderId="9" xfId="0" applyFont="1" applyBorder="1" applyAlignment="1">
      <alignment horizontal="left" vertical="top" wrapText="1"/>
    </xf>
    <xf numFmtId="0" fontId="5" fillId="0" borderId="11" xfId="0" applyFont="1" applyBorder="1" applyAlignment="1">
      <alignment horizontal="left" vertical="top" wrapText="1" indent="1"/>
    </xf>
    <xf numFmtId="0" fontId="5" fillId="0" borderId="4" xfId="0" applyFont="1" applyBorder="1" applyAlignment="1">
      <alignment horizontal="left" vertical="top" wrapText="1" indent="1"/>
    </xf>
    <xf numFmtId="0" fontId="5" fillId="0" borderId="9" xfId="0" applyFont="1" applyBorder="1" applyAlignment="1">
      <alignment horizontal="left" vertical="top" wrapText="1" indent="1"/>
    </xf>
    <xf numFmtId="0" fontId="5" fillId="0" borderId="11" xfId="0" applyFont="1" applyBorder="1" applyAlignment="1">
      <alignment horizontal="center" vertical="top" wrapText="1"/>
    </xf>
    <xf numFmtId="0" fontId="5" fillId="0" borderId="4" xfId="0" applyFont="1" applyBorder="1" applyAlignment="1">
      <alignment horizontal="center" vertical="top" wrapText="1"/>
    </xf>
    <xf numFmtId="0" fontId="5" fillId="0" borderId="9" xfId="0" applyFont="1" applyBorder="1" applyAlignment="1">
      <alignment horizontal="center" vertical="top" wrapText="1"/>
    </xf>
    <xf numFmtId="0" fontId="6" fillId="0" borderId="8" xfId="0" applyFont="1" applyBorder="1" applyAlignment="1">
      <alignment horizontal="left" vertical="top" wrapText="1"/>
    </xf>
    <xf numFmtId="0" fontId="6" fillId="0" borderId="4" xfId="0" applyFont="1" applyBorder="1" applyAlignment="1">
      <alignment horizontal="left" vertical="top" wrapText="1"/>
    </xf>
    <xf numFmtId="0" fontId="6" fillId="0" borderId="9" xfId="0" applyFont="1" applyBorder="1" applyAlignment="1">
      <alignment horizontal="left" vertical="top" wrapText="1"/>
    </xf>
    <xf numFmtId="0" fontId="6" fillId="0" borderId="8" xfId="0" applyFont="1" applyBorder="1" applyAlignment="1">
      <alignment horizontal="center" vertical="top" wrapText="1"/>
    </xf>
    <xf numFmtId="0" fontId="6" fillId="0" borderId="4" xfId="0" applyFont="1" applyBorder="1" applyAlignment="1">
      <alignment horizontal="center" vertical="top" wrapText="1"/>
    </xf>
    <xf numFmtId="0" fontId="6" fillId="0" borderId="9" xfId="0" applyFont="1" applyBorder="1" applyAlignment="1">
      <alignment horizontal="center" vertical="top" wrapText="1"/>
    </xf>
    <xf numFmtId="0" fontId="6" fillId="0" borderId="11" xfId="0" applyFont="1" applyBorder="1" applyAlignment="1">
      <alignment horizontal="left" vertical="top" wrapText="1"/>
    </xf>
    <xf numFmtId="0" fontId="6" fillId="0" borderId="11" xfId="0" applyFont="1" applyBorder="1" applyAlignment="1">
      <alignment horizontal="left" vertical="top" wrapText="1" indent="1"/>
    </xf>
    <xf numFmtId="0" fontId="6" fillId="0" borderId="4" xfId="0" applyFont="1" applyBorder="1" applyAlignment="1">
      <alignment horizontal="left" vertical="top" wrapText="1" indent="1"/>
    </xf>
    <xf numFmtId="0" fontId="6" fillId="0" borderId="9" xfId="0" applyFont="1" applyBorder="1" applyAlignment="1">
      <alignment horizontal="left" vertical="top" wrapText="1" indent="1"/>
    </xf>
    <xf numFmtId="0" fontId="6" fillId="0" borderId="8" xfId="0" applyFont="1" applyFill="1" applyBorder="1" applyAlignment="1">
      <alignment horizontal="left" vertical="top" wrapText="1"/>
    </xf>
    <xf numFmtId="0" fontId="5" fillId="0" borderId="4" xfId="0" applyFont="1" applyFill="1" applyBorder="1" applyAlignment="1">
      <alignment horizontal="left" vertical="top" wrapText="1"/>
    </xf>
    <xf numFmtId="0" fontId="5" fillId="0" borderId="9"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9" xfId="0" applyFont="1" applyFill="1" applyBorder="1" applyAlignment="1">
      <alignment horizontal="left" vertical="top" wrapText="1"/>
    </xf>
    <xf numFmtId="14" fontId="14" fillId="5" borderId="19" xfId="0" applyNumberFormat="1" applyFont="1" applyFill="1" applyBorder="1" applyAlignment="1">
      <alignment horizontal="center"/>
    </xf>
    <xf numFmtId="14" fontId="14" fillId="5" borderId="20" xfId="0" applyNumberFormat="1" applyFont="1" applyFill="1" applyBorder="1" applyAlignment="1">
      <alignment horizontal="center"/>
    </xf>
    <xf numFmtId="14" fontId="14" fillId="5" borderId="13" xfId="0" applyNumberFormat="1" applyFont="1" applyFill="1" applyBorder="1" applyAlignment="1">
      <alignment horizontal="center"/>
    </xf>
    <xf numFmtId="0" fontId="14" fillId="5" borderId="19" xfId="0" applyFont="1" applyFill="1" applyBorder="1" applyAlignment="1">
      <alignment horizontal="center"/>
    </xf>
    <xf numFmtId="0" fontId="14" fillId="5" borderId="20" xfId="0" applyFont="1" applyFill="1" applyBorder="1" applyAlignment="1">
      <alignment horizontal="center"/>
    </xf>
    <xf numFmtId="0" fontId="14" fillId="5" borderId="13" xfId="0" applyFont="1" applyFill="1" applyBorder="1" applyAlignment="1">
      <alignment horizontal="center"/>
    </xf>
    <xf numFmtId="14" fontId="15" fillId="6" borderId="19" xfId="0" applyNumberFormat="1" applyFont="1" applyFill="1" applyBorder="1" applyAlignment="1">
      <alignment horizontal="center"/>
    </xf>
    <xf numFmtId="14" fontId="15" fillId="6" borderId="20" xfId="0" applyNumberFormat="1" applyFont="1" applyFill="1" applyBorder="1" applyAlignment="1">
      <alignment horizontal="center"/>
    </xf>
    <xf numFmtId="14" fontId="15" fillId="6" borderId="13" xfId="0" applyNumberFormat="1" applyFont="1" applyFill="1" applyBorder="1" applyAlignment="1">
      <alignment horizontal="center"/>
    </xf>
    <xf numFmtId="0" fontId="15" fillId="6" borderId="19" xfId="0" applyFont="1" applyFill="1" applyBorder="1" applyAlignment="1">
      <alignment horizontal="center" vertical="center"/>
    </xf>
    <xf numFmtId="0" fontId="15" fillId="6" borderId="13" xfId="0" applyFont="1" applyFill="1" applyBorder="1" applyAlignment="1">
      <alignment horizontal="center" vertical="center"/>
    </xf>
    <xf numFmtId="0" fontId="15" fillId="6" borderId="20" xfId="0" applyFont="1" applyFill="1" applyBorder="1" applyAlignment="1">
      <alignment horizontal="center" vertical="center"/>
    </xf>
    <xf numFmtId="0" fontId="0" fillId="0" borderId="0" xfId="0" applyAlignment="1">
      <alignment horizontal="center"/>
    </xf>
    <xf numFmtId="0" fontId="12" fillId="0" borderId="18" xfId="0" applyFont="1" applyBorder="1" applyAlignment="1">
      <alignment horizontal="center" vertical="center"/>
    </xf>
    <xf numFmtId="17" fontId="0" fillId="0" borderId="17" xfId="0" applyNumberFormat="1" applyBorder="1" applyAlignment="1">
      <alignment horizontal="center" vertical="center" wrapText="1"/>
    </xf>
    <xf numFmtId="17" fontId="0" fillId="0" borderId="14" xfId="0" applyNumberFormat="1" applyBorder="1" applyAlignment="1">
      <alignment horizontal="center" vertical="center" wrapText="1"/>
    </xf>
    <xf numFmtId="0" fontId="0" fillId="0" borderId="17" xfId="0" applyBorder="1" applyAlignment="1">
      <alignment horizontal="center" vertical="center" wrapText="1"/>
    </xf>
    <xf numFmtId="0" fontId="0" fillId="0" borderId="14" xfId="0" applyBorder="1" applyAlignment="1">
      <alignment horizontal="center" vertical="center" wrapText="1"/>
    </xf>
    <xf numFmtId="0" fontId="0" fillId="0" borderId="17" xfId="0" applyBorder="1" applyAlignment="1">
      <alignment horizontal="left" vertical="center" wrapText="1"/>
    </xf>
    <xf numFmtId="0" fontId="0" fillId="0" borderId="14" xfId="0" applyBorder="1" applyAlignment="1">
      <alignment horizontal="left" vertical="center" wrapText="1"/>
    </xf>
    <xf numFmtId="3" fontId="0" fillId="0" borderId="17" xfId="0" applyNumberFormat="1" applyBorder="1" applyAlignment="1">
      <alignment horizontal="center" vertical="center" wrapText="1"/>
    </xf>
    <xf numFmtId="3" fontId="0" fillId="0" borderId="14" xfId="0" applyNumberFormat="1" applyBorder="1" applyAlignment="1">
      <alignment horizontal="center" vertical="center" wrapText="1"/>
    </xf>
    <xf numFmtId="0" fontId="0" fillId="0" borderId="28"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19" fillId="0" borderId="0" xfId="0" applyFont="1" applyAlignment="1">
      <alignment horizontal="center"/>
    </xf>
    <xf numFmtId="0" fontId="20" fillId="0" borderId="0" xfId="0" applyFont="1" applyAlignment="1">
      <alignment horizontal="center"/>
    </xf>
    <xf numFmtId="0" fontId="0" fillId="0" borderId="21" xfId="0" applyBorder="1" applyAlignment="1">
      <alignment horizontal="center" vertical="center"/>
    </xf>
    <xf numFmtId="0" fontId="0" fillId="0" borderId="23" xfId="0" applyBorder="1" applyAlignment="1">
      <alignment horizontal="center" vertical="center"/>
    </xf>
    <xf numFmtId="0" fontId="0" fillId="0" borderId="27" xfId="0" applyBorder="1" applyAlignment="1">
      <alignment horizontal="center"/>
    </xf>
    <xf numFmtId="0" fontId="0" fillId="0" borderId="29" xfId="0" applyBorder="1" applyAlignment="1">
      <alignment horizontal="center"/>
    </xf>
    <xf numFmtId="0" fontId="0" fillId="0" borderId="21" xfId="0" applyBorder="1" applyAlignment="1">
      <alignment horizontal="center"/>
    </xf>
    <xf numFmtId="0" fontId="11" fillId="7" borderId="19" xfId="0" applyFont="1" applyFill="1" applyBorder="1" applyAlignment="1">
      <alignment horizontal="center"/>
    </xf>
    <xf numFmtId="0" fontId="11" fillId="7" borderId="20" xfId="0" applyFont="1" applyFill="1" applyBorder="1" applyAlignment="1">
      <alignment horizontal="center"/>
    </xf>
    <xf numFmtId="0" fontId="11" fillId="7" borderId="13" xfId="0" applyFont="1" applyFill="1" applyBorder="1" applyAlignment="1">
      <alignment horizontal="center"/>
    </xf>
    <xf numFmtId="0" fontId="11" fillId="9" borderId="36" xfId="0" applyFont="1" applyFill="1" applyBorder="1" applyAlignment="1">
      <alignment horizontal="center"/>
    </xf>
    <xf numFmtId="0" fontId="11" fillId="9" borderId="37" xfId="0" applyFont="1" applyFill="1" applyBorder="1" applyAlignment="1">
      <alignment horizontal="center"/>
    </xf>
    <xf numFmtId="0" fontId="11" fillId="9" borderId="38" xfId="0" applyFont="1" applyFill="1" applyBorder="1" applyAlignment="1">
      <alignment horizontal="center"/>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title>
      <c:tx>
        <c:rich>
          <a:bodyPr/>
          <a:lstStyle/>
          <a:p>
            <a:pPr>
              <a:defRPr/>
            </a:pPr>
            <a:r>
              <a:rPr lang="en-US"/>
              <a:t>E14 - Bear Creek @ 9th Street (Medford)</a:t>
            </a:r>
          </a:p>
        </c:rich>
      </c:tx>
      <c:layout/>
      <c:overlay val="0"/>
    </c:title>
    <c:autoTitleDeleted val="0"/>
    <c:plotArea>
      <c:layout/>
      <c:barChart>
        <c:barDir val="col"/>
        <c:grouping val="clustered"/>
        <c:varyColors val="0"/>
        <c:ser>
          <c:idx val="0"/>
          <c:order val="0"/>
          <c:tx>
            <c:strRef>
              <c:f>'[1]All Current Data - 2022-2023'!$AF$2</c:f>
              <c:strCache>
                <c:ptCount val="1"/>
                <c:pt idx="0">
                  <c:v>E. coli MPN</c:v>
                </c:pt>
              </c:strCache>
            </c:strRef>
          </c:tx>
          <c:invertIfNegative val="0"/>
          <c:cat>
            <c:strRef>
              <c:f>'[1]All Current Data - 2022-2023'!$AA$3:$AA$14</c:f>
              <c:strCache>
                <c:ptCount val="12"/>
                <c:pt idx="0">
                  <c:v>July</c:v>
                </c:pt>
                <c:pt idx="1">
                  <c:v>August</c:v>
                </c:pt>
                <c:pt idx="2">
                  <c:v>September</c:v>
                </c:pt>
                <c:pt idx="3">
                  <c:v>October</c:v>
                </c:pt>
                <c:pt idx="4">
                  <c:v>November</c:v>
                </c:pt>
                <c:pt idx="5">
                  <c:v>December</c:v>
                </c:pt>
                <c:pt idx="6">
                  <c:v>January</c:v>
                </c:pt>
                <c:pt idx="7">
                  <c:v>February</c:v>
                </c:pt>
                <c:pt idx="8">
                  <c:v>March</c:v>
                </c:pt>
                <c:pt idx="9">
                  <c:v>April</c:v>
                </c:pt>
                <c:pt idx="10">
                  <c:v>May</c:v>
                </c:pt>
                <c:pt idx="11">
                  <c:v>June</c:v>
                </c:pt>
              </c:strCache>
            </c:strRef>
          </c:cat>
          <c:val>
            <c:numRef>
              <c:f>'[1]All Current Data - 2022-2023'!$AF$3:$AF$14</c:f>
              <c:numCache>
                <c:formatCode>General</c:formatCode>
                <c:ptCount val="12"/>
                <c:pt idx="0">
                  <c:v>2419.1999999999998</c:v>
                </c:pt>
                <c:pt idx="1">
                  <c:v>461.1</c:v>
                </c:pt>
                <c:pt idx="2">
                  <c:v>1046.2</c:v>
                </c:pt>
                <c:pt idx="3">
                  <c:v>488.4</c:v>
                </c:pt>
                <c:pt idx="4">
                  <c:v>139.6</c:v>
                </c:pt>
                <c:pt idx="5">
                  <c:v>290.89999999999998</c:v>
                </c:pt>
                <c:pt idx="6">
                  <c:v>69.7</c:v>
                </c:pt>
                <c:pt idx="7">
                  <c:v>24.3</c:v>
                </c:pt>
                <c:pt idx="8">
                  <c:v>72.3</c:v>
                </c:pt>
                <c:pt idx="9">
                  <c:v>30.9</c:v>
                </c:pt>
                <c:pt idx="10">
                  <c:v>613.1</c:v>
                </c:pt>
                <c:pt idx="11">
                  <c:v>2419.1999999999998</c:v>
                </c:pt>
              </c:numCache>
            </c:numRef>
          </c:val>
          <c:extLst xmlns:c16r2="http://schemas.microsoft.com/office/drawing/2015/06/chart">
            <c:ext xmlns:c16="http://schemas.microsoft.com/office/drawing/2014/chart" uri="{C3380CC4-5D6E-409C-BE32-E72D297353CC}">
              <c16:uniqueId val="{00000000-1717-42E8-BED1-50886A9FE6C9}"/>
            </c:ext>
          </c:extLst>
        </c:ser>
        <c:dLbls>
          <c:showLegendKey val="0"/>
          <c:showVal val="0"/>
          <c:showCatName val="0"/>
          <c:showSerName val="0"/>
          <c:showPercent val="0"/>
          <c:showBubbleSize val="0"/>
        </c:dLbls>
        <c:gapWidth val="150"/>
        <c:axId val="234682368"/>
        <c:axId val="251206400"/>
      </c:barChart>
      <c:catAx>
        <c:axId val="234682368"/>
        <c:scaling>
          <c:orientation val="minMax"/>
        </c:scaling>
        <c:delete val="0"/>
        <c:axPos val="b"/>
        <c:numFmt formatCode="General" sourceLinked="0"/>
        <c:majorTickMark val="out"/>
        <c:minorTickMark val="none"/>
        <c:tickLblPos val="nextTo"/>
        <c:crossAx val="251206400"/>
        <c:crosses val="autoZero"/>
        <c:auto val="1"/>
        <c:lblAlgn val="ctr"/>
        <c:lblOffset val="100"/>
        <c:noMultiLvlLbl val="0"/>
      </c:catAx>
      <c:valAx>
        <c:axId val="251206400"/>
        <c:scaling>
          <c:orientation val="minMax"/>
          <c:max val="2500"/>
        </c:scaling>
        <c:delete val="0"/>
        <c:axPos val="l"/>
        <c:majorGridlines/>
        <c:title>
          <c:tx>
            <c:rich>
              <a:bodyPr rot="-5400000" vert="horz"/>
              <a:lstStyle/>
              <a:p>
                <a:pPr>
                  <a:defRPr/>
                </a:pPr>
                <a:r>
                  <a:rPr lang="en-US"/>
                  <a:t>E. coli MPN</a:t>
                </a:r>
              </a:p>
            </c:rich>
          </c:tx>
          <c:layout/>
          <c:overlay val="0"/>
        </c:title>
        <c:numFmt formatCode="General" sourceLinked="1"/>
        <c:majorTickMark val="out"/>
        <c:minorTickMark val="none"/>
        <c:tickLblPos val="nextTo"/>
        <c:crossAx val="234682368"/>
        <c:crosses val="autoZero"/>
        <c:crossBetween val="between"/>
      </c:valAx>
    </c:plotArea>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title>
      <c:tx>
        <c:rich>
          <a:bodyPr/>
          <a:lstStyle/>
          <a:p>
            <a:pPr>
              <a:defRPr/>
            </a:pPr>
            <a:r>
              <a:rPr lang="en-US"/>
              <a:t>E16</a:t>
            </a:r>
            <a:r>
              <a:rPr lang="en-US" baseline="0"/>
              <a:t> - Griffin Creek @ Beall Lane</a:t>
            </a:r>
            <a:endParaRPr lang="en-US"/>
          </a:p>
        </c:rich>
      </c:tx>
      <c:layout/>
      <c:overlay val="0"/>
    </c:title>
    <c:autoTitleDeleted val="0"/>
    <c:plotArea>
      <c:layout/>
      <c:barChart>
        <c:barDir val="col"/>
        <c:grouping val="clustered"/>
        <c:varyColors val="0"/>
        <c:ser>
          <c:idx val="0"/>
          <c:order val="0"/>
          <c:tx>
            <c:strRef>
              <c:f>'[1]All Current Data - 2022-2023'!$AF$30</c:f>
              <c:strCache>
                <c:ptCount val="1"/>
                <c:pt idx="0">
                  <c:v>E. coli MPN</c:v>
                </c:pt>
              </c:strCache>
            </c:strRef>
          </c:tx>
          <c:invertIfNegative val="0"/>
          <c:cat>
            <c:strRef>
              <c:f>'[1]All Current Data - 2022-2023'!$AA$31:$AA$42</c:f>
              <c:strCache>
                <c:ptCount val="12"/>
                <c:pt idx="0">
                  <c:v>July</c:v>
                </c:pt>
                <c:pt idx="1">
                  <c:v>August</c:v>
                </c:pt>
                <c:pt idx="2">
                  <c:v>September</c:v>
                </c:pt>
                <c:pt idx="3">
                  <c:v>October</c:v>
                </c:pt>
                <c:pt idx="4">
                  <c:v>November</c:v>
                </c:pt>
                <c:pt idx="5">
                  <c:v>December</c:v>
                </c:pt>
                <c:pt idx="6">
                  <c:v>January</c:v>
                </c:pt>
                <c:pt idx="7">
                  <c:v>February</c:v>
                </c:pt>
                <c:pt idx="8">
                  <c:v>March</c:v>
                </c:pt>
                <c:pt idx="9">
                  <c:v>April</c:v>
                </c:pt>
                <c:pt idx="10">
                  <c:v>May</c:v>
                </c:pt>
                <c:pt idx="11">
                  <c:v>June</c:v>
                </c:pt>
              </c:strCache>
            </c:strRef>
          </c:cat>
          <c:val>
            <c:numRef>
              <c:f>'[1]All Current Data - 2022-2023'!$AF$31:$AF$42</c:f>
              <c:numCache>
                <c:formatCode>General</c:formatCode>
                <c:ptCount val="12"/>
                <c:pt idx="0">
                  <c:v>365.4</c:v>
                </c:pt>
                <c:pt idx="1">
                  <c:v>579.4</c:v>
                </c:pt>
                <c:pt idx="2">
                  <c:v>1046.2</c:v>
                </c:pt>
                <c:pt idx="3">
                  <c:v>980.4</c:v>
                </c:pt>
                <c:pt idx="4">
                  <c:v>166.4</c:v>
                </c:pt>
                <c:pt idx="5">
                  <c:v>980.4</c:v>
                </c:pt>
                <c:pt idx="6">
                  <c:v>238.2</c:v>
                </c:pt>
                <c:pt idx="7">
                  <c:v>410.6</c:v>
                </c:pt>
                <c:pt idx="8">
                  <c:v>44.8</c:v>
                </c:pt>
                <c:pt idx="9">
                  <c:v>24.6</c:v>
                </c:pt>
                <c:pt idx="10">
                  <c:v>166.4</c:v>
                </c:pt>
                <c:pt idx="11">
                  <c:v>240</c:v>
                </c:pt>
              </c:numCache>
            </c:numRef>
          </c:val>
          <c:extLst xmlns:c16r2="http://schemas.microsoft.com/office/drawing/2015/06/chart">
            <c:ext xmlns:c16="http://schemas.microsoft.com/office/drawing/2014/chart" uri="{C3380CC4-5D6E-409C-BE32-E72D297353CC}">
              <c16:uniqueId val="{00000000-C93E-42B1-A78A-5147895AFE88}"/>
            </c:ext>
          </c:extLst>
        </c:ser>
        <c:dLbls>
          <c:showLegendKey val="0"/>
          <c:showVal val="0"/>
          <c:showCatName val="0"/>
          <c:showSerName val="0"/>
          <c:showPercent val="0"/>
          <c:showBubbleSize val="0"/>
        </c:dLbls>
        <c:gapWidth val="150"/>
        <c:axId val="235725312"/>
        <c:axId val="261866048"/>
      </c:barChart>
      <c:catAx>
        <c:axId val="235725312"/>
        <c:scaling>
          <c:orientation val="minMax"/>
        </c:scaling>
        <c:delete val="0"/>
        <c:axPos val="b"/>
        <c:numFmt formatCode="General" sourceLinked="0"/>
        <c:majorTickMark val="out"/>
        <c:minorTickMark val="none"/>
        <c:tickLblPos val="nextTo"/>
        <c:crossAx val="261866048"/>
        <c:crosses val="autoZero"/>
        <c:auto val="1"/>
        <c:lblAlgn val="ctr"/>
        <c:lblOffset val="100"/>
        <c:noMultiLvlLbl val="0"/>
      </c:catAx>
      <c:valAx>
        <c:axId val="261866048"/>
        <c:scaling>
          <c:orientation val="minMax"/>
          <c:max val="2500"/>
        </c:scaling>
        <c:delete val="0"/>
        <c:axPos val="l"/>
        <c:majorGridlines/>
        <c:title>
          <c:tx>
            <c:rich>
              <a:bodyPr rot="-5400000" vert="horz"/>
              <a:lstStyle/>
              <a:p>
                <a:pPr>
                  <a:defRPr/>
                </a:pPr>
                <a:r>
                  <a:rPr lang="en-US"/>
                  <a:t>E. coli MPN</a:t>
                </a:r>
              </a:p>
            </c:rich>
          </c:tx>
          <c:layout/>
          <c:overlay val="0"/>
        </c:title>
        <c:numFmt formatCode="General" sourceLinked="1"/>
        <c:majorTickMark val="out"/>
        <c:minorTickMark val="none"/>
        <c:tickLblPos val="nextTo"/>
        <c:crossAx val="235725312"/>
        <c:crosses val="autoZero"/>
        <c:crossBetween val="between"/>
      </c:valAx>
    </c:plotArea>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title>
      <c:tx>
        <c:rich>
          <a:bodyPr/>
          <a:lstStyle/>
          <a:p>
            <a:pPr>
              <a:defRPr/>
            </a:pPr>
            <a:r>
              <a:rPr lang="en-US"/>
              <a:t>E17 - Jackson Creek @ Beall Lane</a:t>
            </a:r>
          </a:p>
        </c:rich>
      </c:tx>
      <c:layout/>
      <c:overlay val="0"/>
    </c:title>
    <c:autoTitleDeleted val="0"/>
    <c:plotArea>
      <c:layout/>
      <c:barChart>
        <c:barDir val="col"/>
        <c:grouping val="clustered"/>
        <c:varyColors val="0"/>
        <c:ser>
          <c:idx val="0"/>
          <c:order val="0"/>
          <c:tx>
            <c:strRef>
              <c:f>'[1]All Current Data - 2022-2023'!$AF$44</c:f>
              <c:strCache>
                <c:ptCount val="1"/>
                <c:pt idx="0">
                  <c:v>E. coli MPN</c:v>
                </c:pt>
              </c:strCache>
            </c:strRef>
          </c:tx>
          <c:invertIfNegative val="0"/>
          <c:cat>
            <c:strRef>
              <c:f>'[1]All Current Data - 2022-2023'!$AA$45:$AA$56</c:f>
              <c:strCache>
                <c:ptCount val="12"/>
                <c:pt idx="0">
                  <c:v>July</c:v>
                </c:pt>
                <c:pt idx="1">
                  <c:v>August</c:v>
                </c:pt>
                <c:pt idx="2">
                  <c:v>September</c:v>
                </c:pt>
                <c:pt idx="3">
                  <c:v>October</c:v>
                </c:pt>
                <c:pt idx="4">
                  <c:v>November</c:v>
                </c:pt>
                <c:pt idx="5">
                  <c:v>December</c:v>
                </c:pt>
                <c:pt idx="6">
                  <c:v>January</c:v>
                </c:pt>
                <c:pt idx="7">
                  <c:v>February</c:v>
                </c:pt>
                <c:pt idx="8">
                  <c:v>March</c:v>
                </c:pt>
                <c:pt idx="9">
                  <c:v>April</c:v>
                </c:pt>
                <c:pt idx="10">
                  <c:v>May</c:v>
                </c:pt>
                <c:pt idx="11">
                  <c:v>June</c:v>
                </c:pt>
              </c:strCache>
            </c:strRef>
          </c:cat>
          <c:val>
            <c:numRef>
              <c:f>'[1]All Current Data - 2022-2023'!$AF$45:$AF$56</c:f>
              <c:numCache>
                <c:formatCode>General</c:formatCode>
                <c:ptCount val="12"/>
                <c:pt idx="0">
                  <c:v>224.7</c:v>
                </c:pt>
                <c:pt idx="1">
                  <c:v>285.10000000000002</c:v>
                </c:pt>
                <c:pt idx="2">
                  <c:v>2419.1999999999998</c:v>
                </c:pt>
                <c:pt idx="3">
                  <c:v>1413.6</c:v>
                </c:pt>
                <c:pt idx="4">
                  <c:v>214.2</c:v>
                </c:pt>
                <c:pt idx="5">
                  <c:v>218.7</c:v>
                </c:pt>
                <c:pt idx="6">
                  <c:v>410.6</c:v>
                </c:pt>
                <c:pt idx="7">
                  <c:v>67.599999999999994</c:v>
                </c:pt>
                <c:pt idx="8">
                  <c:v>77.099999999999994</c:v>
                </c:pt>
                <c:pt idx="9">
                  <c:v>32.299999999999997</c:v>
                </c:pt>
                <c:pt idx="10">
                  <c:v>727</c:v>
                </c:pt>
                <c:pt idx="11">
                  <c:v>686.7</c:v>
                </c:pt>
              </c:numCache>
            </c:numRef>
          </c:val>
          <c:extLst xmlns:c16r2="http://schemas.microsoft.com/office/drawing/2015/06/chart">
            <c:ext xmlns:c16="http://schemas.microsoft.com/office/drawing/2014/chart" uri="{C3380CC4-5D6E-409C-BE32-E72D297353CC}">
              <c16:uniqueId val="{00000000-77CF-473F-96FE-5AE6265591C2}"/>
            </c:ext>
          </c:extLst>
        </c:ser>
        <c:dLbls>
          <c:showLegendKey val="0"/>
          <c:showVal val="0"/>
          <c:showCatName val="0"/>
          <c:showSerName val="0"/>
          <c:showPercent val="0"/>
          <c:showBubbleSize val="0"/>
        </c:dLbls>
        <c:gapWidth val="150"/>
        <c:axId val="235726336"/>
        <c:axId val="261867776"/>
      </c:barChart>
      <c:catAx>
        <c:axId val="235726336"/>
        <c:scaling>
          <c:orientation val="minMax"/>
        </c:scaling>
        <c:delete val="0"/>
        <c:axPos val="b"/>
        <c:numFmt formatCode="General" sourceLinked="0"/>
        <c:majorTickMark val="out"/>
        <c:minorTickMark val="none"/>
        <c:tickLblPos val="nextTo"/>
        <c:crossAx val="261867776"/>
        <c:crosses val="autoZero"/>
        <c:auto val="1"/>
        <c:lblAlgn val="ctr"/>
        <c:lblOffset val="100"/>
        <c:noMultiLvlLbl val="0"/>
      </c:catAx>
      <c:valAx>
        <c:axId val="261867776"/>
        <c:scaling>
          <c:orientation val="minMax"/>
          <c:max val="2500"/>
        </c:scaling>
        <c:delete val="0"/>
        <c:axPos val="l"/>
        <c:majorGridlines/>
        <c:title>
          <c:tx>
            <c:rich>
              <a:bodyPr rot="-5400000" vert="horz"/>
              <a:lstStyle/>
              <a:p>
                <a:pPr>
                  <a:defRPr/>
                </a:pPr>
                <a:r>
                  <a:rPr lang="en-US"/>
                  <a:t>E. coli MPN</a:t>
                </a:r>
              </a:p>
            </c:rich>
          </c:tx>
          <c:layout/>
          <c:overlay val="0"/>
        </c:title>
        <c:numFmt formatCode="General" sourceLinked="1"/>
        <c:majorTickMark val="out"/>
        <c:minorTickMark val="none"/>
        <c:tickLblPos val="nextTo"/>
        <c:crossAx val="235726336"/>
        <c:crosses val="autoZero"/>
        <c:crossBetween val="between"/>
      </c:valAx>
    </c:plotArea>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title>
      <c:tx>
        <c:rich>
          <a:bodyPr/>
          <a:lstStyle/>
          <a:p>
            <a:pPr>
              <a:defRPr/>
            </a:pPr>
            <a:r>
              <a:rPr lang="en-US"/>
              <a:t>E23 - Jackson Creek @ Dean</a:t>
            </a:r>
            <a:r>
              <a:rPr lang="en-US" baseline="0"/>
              <a:t> Creek Road</a:t>
            </a:r>
            <a:endParaRPr lang="en-US"/>
          </a:p>
        </c:rich>
      </c:tx>
      <c:layout/>
      <c:overlay val="0"/>
    </c:title>
    <c:autoTitleDeleted val="0"/>
    <c:plotArea>
      <c:layout/>
      <c:barChart>
        <c:barDir val="col"/>
        <c:grouping val="clustered"/>
        <c:varyColors val="0"/>
        <c:ser>
          <c:idx val="0"/>
          <c:order val="0"/>
          <c:tx>
            <c:strRef>
              <c:f>'[1]All Current Data - 2022-2023'!$AS$44</c:f>
              <c:strCache>
                <c:ptCount val="1"/>
                <c:pt idx="0">
                  <c:v>E. coli MPN</c:v>
                </c:pt>
              </c:strCache>
            </c:strRef>
          </c:tx>
          <c:invertIfNegative val="0"/>
          <c:cat>
            <c:strRef>
              <c:f>'[1]All Current Data - 2022-2023'!$AN$45:$AN$56</c:f>
              <c:strCache>
                <c:ptCount val="12"/>
                <c:pt idx="0">
                  <c:v>July</c:v>
                </c:pt>
                <c:pt idx="1">
                  <c:v>August</c:v>
                </c:pt>
                <c:pt idx="2">
                  <c:v>September</c:v>
                </c:pt>
                <c:pt idx="3">
                  <c:v>October</c:v>
                </c:pt>
                <c:pt idx="4">
                  <c:v>November</c:v>
                </c:pt>
                <c:pt idx="5">
                  <c:v>December</c:v>
                </c:pt>
                <c:pt idx="6">
                  <c:v>January</c:v>
                </c:pt>
                <c:pt idx="7">
                  <c:v>February</c:v>
                </c:pt>
                <c:pt idx="8">
                  <c:v>March</c:v>
                </c:pt>
                <c:pt idx="9">
                  <c:v>April</c:v>
                </c:pt>
                <c:pt idx="10">
                  <c:v>May</c:v>
                </c:pt>
                <c:pt idx="11">
                  <c:v>June</c:v>
                </c:pt>
              </c:strCache>
            </c:strRef>
          </c:cat>
          <c:val>
            <c:numRef>
              <c:f>'[1]All Current Data - 2022-2023'!$AS$45:$AS$56</c:f>
              <c:numCache>
                <c:formatCode>General</c:formatCode>
                <c:ptCount val="12"/>
                <c:pt idx="0">
                  <c:v>1299.7</c:v>
                </c:pt>
                <c:pt idx="1">
                  <c:v>579.4</c:v>
                </c:pt>
                <c:pt idx="2">
                  <c:v>1986.3</c:v>
                </c:pt>
                <c:pt idx="3">
                  <c:v>1203.3</c:v>
                </c:pt>
                <c:pt idx="4">
                  <c:v>260.2</c:v>
                </c:pt>
                <c:pt idx="5">
                  <c:v>770.1</c:v>
                </c:pt>
                <c:pt idx="6">
                  <c:v>28.8</c:v>
                </c:pt>
                <c:pt idx="7">
                  <c:v>27.8</c:v>
                </c:pt>
                <c:pt idx="8">
                  <c:v>36.799999999999997</c:v>
                </c:pt>
                <c:pt idx="9">
                  <c:v>82.3</c:v>
                </c:pt>
                <c:pt idx="10">
                  <c:v>410.6</c:v>
                </c:pt>
                <c:pt idx="11">
                  <c:v>547.5</c:v>
                </c:pt>
              </c:numCache>
            </c:numRef>
          </c:val>
          <c:extLst xmlns:c16r2="http://schemas.microsoft.com/office/drawing/2015/06/chart">
            <c:ext xmlns:c16="http://schemas.microsoft.com/office/drawing/2014/chart" uri="{C3380CC4-5D6E-409C-BE32-E72D297353CC}">
              <c16:uniqueId val="{00000000-CBC3-4953-A9A6-64AF8350358A}"/>
            </c:ext>
          </c:extLst>
        </c:ser>
        <c:dLbls>
          <c:showLegendKey val="0"/>
          <c:showVal val="0"/>
          <c:showCatName val="0"/>
          <c:showSerName val="0"/>
          <c:showPercent val="0"/>
          <c:showBubbleSize val="0"/>
        </c:dLbls>
        <c:gapWidth val="150"/>
        <c:axId val="235727872"/>
        <c:axId val="261869504"/>
      </c:barChart>
      <c:catAx>
        <c:axId val="235727872"/>
        <c:scaling>
          <c:orientation val="minMax"/>
        </c:scaling>
        <c:delete val="0"/>
        <c:axPos val="b"/>
        <c:numFmt formatCode="General" sourceLinked="0"/>
        <c:majorTickMark val="out"/>
        <c:minorTickMark val="none"/>
        <c:tickLblPos val="nextTo"/>
        <c:crossAx val="261869504"/>
        <c:crosses val="autoZero"/>
        <c:auto val="1"/>
        <c:lblAlgn val="ctr"/>
        <c:lblOffset val="100"/>
        <c:noMultiLvlLbl val="0"/>
      </c:catAx>
      <c:valAx>
        <c:axId val="261869504"/>
        <c:scaling>
          <c:orientation val="minMax"/>
          <c:max val="2500"/>
        </c:scaling>
        <c:delete val="0"/>
        <c:axPos val="l"/>
        <c:majorGridlines/>
        <c:title>
          <c:tx>
            <c:rich>
              <a:bodyPr rot="-5400000" vert="horz"/>
              <a:lstStyle/>
              <a:p>
                <a:pPr>
                  <a:defRPr/>
                </a:pPr>
                <a:r>
                  <a:rPr lang="en-US"/>
                  <a:t>E. coli MPN</a:t>
                </a:r>
              </a:p>
            </c:rich>
          </c:tx>
          <c:layout/>
          <c:overlay val="0"/>
        </c:title>
        <c:numFmt formatCode="General" sourceLinked="1"/>
        <c:majorTickMark val="out"/>
        <c:minorTickMark val="none"/>
        <c:tickLblPos val="nextTo"/>
        <c:crossAx val="235727872"/>
        <c:crosses val="autoZero"/>
        <c:crossBetween val="between"/>
      </c:valAx>
    </c:plotArea>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title>
      <c:tx>
        <c:rich>
          <a:bodyPr/>
          <a:lstStyle/>
          <a:p>
            <a:pPr>
              <a:defRPr/>
            </a:pPr>
            <a:r>
              <a:rPr lang="en-US"/>
              <a:t>E24 - Bear Creek @ Kirtland Road</a:t>
            </a:r>
          </a:p>
        </c:rich>
      </c:tx>
      <c:layout/>
      <c:overlay val="0"/>
    </c:title>
    <c:autoTitleDeleted val="0"/>
    <c:plotArea>
      <c:layout/>
      <c:barChart>
        <c:barDir val="col"/>
        <c:grouping val="clustered"/>
        <c:varyColors val="0"/>
        <c:ser>
          <c:idx val="0"/>
          <c:order val="0"/>
          <c:tx>
            <c:strRef>
              <c:f>'[1]All Current Data - 2022-2023'!$AS$58</c:f>
              <c:strCache>
                <c:ptCount val="1"/>
                <c:pt idx="0">
                  <c:v>E. coli MPN</c:v>
                </c:pt>
              </c:strCache>
            </c:strRef>
          </c:tx>
          <c:invertIfNegative val="0"/>
          <c:cat>
            <c:strRef>
              <c:f>'[1]All Current Data - 2022-2023'!$AN$59:$AN$70</c:f>
              <c:strCache>
                <c:ptCount val="12"/>
                <c:pt idx="0">
                  <c:v>July</c:v>
                </c:pt>
                <c:pt idx="1">
                  <c:v>August</c:v>
                </c:pt>
                <c:pt idx="2">
                  <c:v>September</c:v>
                </c:pt>
                <c:pt idx="3">
                  <c:v>October</c:v>
                </c:pt>
                <c:pt idx="4">
                  <c:v>November</c:v>
                </c:pt>
                <c:pt idx="5">
                  <c:v>December</c:v>
                </c:pt>
                <c:pt idx="6">
                  <c:v>January</c:v>
                </c:pt>
                <c:pt idx="7">
                  <c:v>February</c:v>
                </c:pt>
                <c:pt idx="8">
                  <c:v>March</c:v>
                </c:pt>
                <c:pt idx="9">
                  <c:v>April</c:v>
                </c:pt>
                <c:pt idx="10">
                  <c:v>May</c:v>
                </c:pt>
                <c:pt idx="11">
                  <c:v>June</c:v>
                </c:pt>
              </c:strCache>
            </c:strRef>
          </c:cat>
          <c:val>
            <c:numRef>
              <c:f>'[1]All Current Data - 2022-2023'!$AS$59:$AS$70</c:f>
              <c:numCache>
                <c:formatCode>General</c:formatCode>
                <c:ptCount val="12"/>
                <c:pt idx="0">
                  <c:v>137.6</c:v>
                </c:pt>
                <c:pt idx="1">
                  <c:v>307.60000000000002</c:v>
                </c:pt>
                <c:pt idx="2">
                  <c:v>150</c:v>
                </c:pt>
                <c:pt idx="3">
                  <c:v>435.2</c:v>
                </c:pt>
                <c:pt idx="4">
                  <c:v>156.5</c:v>
                </c:pt>
                <c:pt idx="5">
                  <c:v>435.2</c:v>
                </c:pt>
                <c:pt idx="6">
                  <c:v>78</c:v>
                </c:pt>
                <c:pt idx="7">
                  <c:v>17.100000000000001</c:v>
                </c:pt>
                <c:pt idx="8">
                  <c:v>47.2</c:v>
                </c:pt>
                <c:pt idx="9">
                  <c:v>35</c:v>
                </c:pt>
                <c:pt idx="10">
                  <c:v>155.30000000000001</c:v>
                </c:pt>
                <c:pt idx="11">
                  <c:v>517.20000000000005</c:v>
                </c:pt>
              </c:numCache>
            </c:numRef>
          </c:val>
          <c:extLst xmlns:c16r2="http://schemas.microsoft.com/office/drawing/2015/06/chart">
            <c:ext xmlns:c16="http://schemas.microsoft.com/office/drawing/2014/chart" uri="{C3380CC4-5D6E-409C-BE32-E72D297353CC}">
              <c16:uniqueId val="{00000000-DC34-46B5-A409-4C51C2D4D37B}"/>
            </c:ext>
          </c:extLst>
        </c:ser>
        <c:dLbls>
          <c:showLegendKey val="0"/>
          <c:showVal val="0"/>
          <c:showCatName val="0"/>
          <c:showSerName val="0"/>
          <c:showPercent val="0"/>
          <c:showBubbleSize val="0"/>
        </c:dLbls>
        <c:gapWidth val="150"/>
        <c:axId val="236396544"/>
        <c:axId val="197242816"/>
      </c:barChart>
      <c:catAx>
        <c:axId val="236396544"/>
        <c:scaling>
          <c:orientation val="minMax"/>
        </c:scaling>
        <c:delete val="0"/>
        <c:axPos val="b"/>
        <c:numFmt formatCode="General" sourceLinked="0"/>
        <c:majorTickMark val="out"/>
        <c:minorTickMark val="none"/>
        <c:tickLblPos val="nextTo"/>
        <c:crossAx val="197242816"/>
        <c:crosses val="autoZero"/>
        <c:auto val="1"/>
        <c:lblAlgn val="ctr"/>
        <c:lblOffset val="100"/>
        <c:noMultiLvlLbl val="0"/>
      </c:catAx>
      <c:valAx>
        <c:axId val="197242816"/>
        <c:scaling>
          <c:orientation val="minMax"/>
          <c:max val="2500"/>
        </c:scaling>
        <c:delete val="0"/>
        <c:axPos val="l"/>
        <c:majorGridlines/>
        <c:title>
          <c:tx>
            <c:rich>
              <a:bodyPr rot="-5400000" vert="horz"/>
              <a:lstStyle/>
              <a:p>
                <a:pPr>
                  <a:defRPr/>
                </a:pPr>
                <a:r>
                  <a:rPr lang="en-US"/>
                  <a:t>E. coli MPN</a:t>
                </a:r>
              </a:p>
            </c:rich>
          </c:tx>
          <c:layout/>
          <c:overlay val="0"/>
        </c:title>
        <c:numFmt formatCode="General" sourceLinked="1"/>
        <c:majorTickMark val="out"/>
        <c:minorTickMark val="none"/>
        <c:tickLblPos val="nextTo"/>
        <c:crossAx val="236396544"/>
        <c:crosses val="autoZero"/>
        <c:crossBetween val="between"/>
      </c:valAx>
    </c:plotArea>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title>
      <c:tx>
        <c:rich>
          <a:bodyPr/>
          <a:lstStyle/>
          <a:p>
            <a:pPr>
              <a:defRPr/>
            </a:pPr>
            <a:r>
              <a:rPr lang="en-US"/>
              <a:t>E19 - Jackson Creek @ W. Ross Lane</a:t>
            </a:r>
          </a:p>
        </c:rich>
      </c:tx>
      <c:layout/>
      <c:overlay val="0"/>
    </c:title>
    <c:autoTitleDeleted val="0"/>
    <c:plotArea>
      <c:layout/>
      <c:barChart>
        <c:barDir val="col"/>
        <c:grouping val="clustered"/>
        <c:varyColors val="0"/>
        <c:ser>
          <c:idx val="0"/>
          <c:order val="0"/>
          <c:tx>
            <c:strRef>
              <c:f>'[1]All Current Data - 2022-2023'!$AF$72</c:f>
              <c:strCache>
                <c:ptCount val="1"/>
                <c:pt idx="0">
                  <c:v>E. coli MPN</c:v>
                </c:pt>
              </c:strCache>
            </c:strRef>
          </c:tx>
          <c:invertIfNegative val="0"/>
          <c:cat>
            <c:strRef>
              <c:f>'[1]All Current Data - 2022-2023'!$AA$73:$AA$84</c:f>
              <c:strCache>
                <c:ptCount val="12"/>
                <c:pt idx="0">
                  <c:v>July</c:v>
                </c:pt>
                <c:pt idx="1">
                  <c:v>August</c:v>
                </c:pt>
                <c:pt idx="2">
                  <c:v>September</c:v>
                </c:pt>
                <c:pt idx="3">
                  <c:v>October</c:v>
                </c:pt>
                <c:pt idx="4">
                  <c:v>November</c:v>
                </c:pt>
                <c:pt idx="5">
                  <c:v>December</c:v>
                </c:pt>
                <c:pt idx="6">
                  <c:v>January</c:v>
                </c:pt>
                <c:pt idx="7">
                  <c:v>February</c:v>
                </c:pt>
                <c:pt idx="8">
                  <c:v>March</c:v>
                </c:pt>
                <c:pt idx="9">
                  <c:v>April</c:v>
                </c:pt>
                <c:pt idx="10">
                  <c:v>May</c:v>
                </c:pt>
                <c:pt idx="11">
                  <c:v>June</c:v>
                </c:pt>
              </c:strCache>
            </c:strRef>
          </c:cat>
          <c:val>
            <c:numRef>
              <c:f>'[1]All Current Data - 2022-2023'!$AF$73:$AF$84</c:f>
              <c:numCache>
                <c:formatCode>General</c:formatCode>
                <c:ptCount val="12"/>
                <c:pt idx="0">
                  <c:v>980.4</c:v>
                </c:pt>
                <c:pt idx="1">
                  <c:v>78</c:v>
                </c:pt>
                <c:pt idx="2">
                  <c:v>547.5</c:v>
                </c:pt>
                <c:pt idx="3">
                  <c:v>686.7</c:v>
                </c:pt>
                <c:pt idx="4">
                  <c:v>461.1</c:v>
                </c:pt>
                <c:pt idx="5">
                  <c:v>816.4</c:v>
                </c:pt>
                <c:pt idx="6">
                  <c:v>64.400000000000006</c:v>
                </c:pt>
                <c:pt idx="7">
                  <c:v>209.8</c:v>
                </c:pt>
                <c:pt idx="8">
                  <c:v>161.6</c:v>
                </c:pt>
                <c:pt idx="9">
                  <c:v>16</c:v>
                </c:pt>
                <c:pt idx="10">
                  <c:v>93.3</c:v>
                </c:pt>
                <c:pt idx="11">
                  <c:v>23.3</c:v>
                </c:pt>
              </c:numCache>
            </c:numRef>
          </c:val>
          <c:extLst xmlns:c16r2="http://schemas.microsoft.com/office/drawing/2015/06/chart">
            <c:ext xmlns:c16="http://schemas.microsoft.com/office/drawing/2014/chart" uri="{C3380CC4-5D6E-409C-BE32-E72D297353CC}">
              <c16:uniqueId val="{00000000-D678-4ECC-A79B-143D4783078F}"/>
            </c:ext>
          </c:extLst>
        </c:ser>
        <c:dLbls>
          <c:showLegendKey val="0"/>
          <c:showVal val="0"/>
          <c:showCatName val="0"/>
          <c:showSerName val="0"/>
          <c:showPercent val="0"/>
          <c:showBubbleSize val="0"/>
        </c:dLbls>
        <c:gapWidth val="150"/>
        <c:axId val="236398592"/>
        <c:axId val="261871232"/>
      </c:barChart>
      <c:catAx>
        <c:axId val="236398592"/>
        <c:scaling>
          <c:orientation val="minMax"/>
        </c:scaling>
        <c:delete val="0"/>
        <c:axPos val="b"/>
        <c:numFmt formatCode="General" sourceLinked="0"/>
        <c:majorTickMark val="out"/>
        <c:minorTickMark val="none"/>
        <c:tickLblPos val="nextTo"/>
        <c:crossAx val="261871232"/>
        <c:crosses val="autoZero"/>
        <c:auto val="1"/>
        <c:lblAlgn val="ctr"/>
        <c:lblOffset val="100"/>
        <c:noMultiLvlLbl val="0"/>
      </c:catAx>
      <c:valAx>
        <c:axId val="261871232"/>
        <c:scaling>
          <c:orientation val="minMax"/>
          <c:max val="2500"/>
        </c:scaling>
        <c:delete val="0"/>
        <c:axPos val="l"/>
        <c:majorGridlines/>
        <c:title>
          <c:tx>
            <c:rich>
              <a:bodyPr rot="-5400000" vert="horz"/>
              <a:lstStyle/>
              <a:p>
                <a:pPr>
                  <a:defRPr/>
                </a:pPr>
                <a:r>
                  <a:rPr lang="en-US"/>
                  <a:t>E. coli MPN</a:t>
                </a:r>
              </a:p>
            </c:rich>
          </c:tx>
          <c:layout/>
          <c:overlay val="0"/>
        </c:title>
        <c:numFmt formatCode="General" sourceLinked="1"/>
        <c:majorTickMark val="out"/>
        <c:minorTickMark val="none"/>
        <c:tickLblPos val="nextTo"/>
        <c:crossAx val="236398592"/>
        <c:crosses val="autoZero"/>
        <c:crossBetween val="between"/>
      </c:valAx>
    </c:plotArea>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13.jpg"/><Relationship Id="rId1" Type="http://schemas.openxmlformats.org/officeDocument/2006/relationships/image" Target="../media/image12.jpg"/></Relationships>
</file>

<file path=xl/drawings/_rels/drawing7.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13</xdr:col>
      <xdr:colOff>457200</xdr:colOff>
      <xdr:row>54</xdr:row>
      <xdr:rowOff>152400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381000"/>
          <a:ext cx="7772400" cy="10058400"/>
        </a:xfrm>
        <a:prstGeom prst="rect">
          <a:avLst/>
        </a:prstGeom>
      </xdr:spPr>
    </xdr:pic>
    <xdr:clientData/>
  </xdr:twoCellAnchor>
  <xdr:twoCellAnchor editAs="oneCell">
    <xdr:from>
      <xdr:col>15</xdr:col>
      <xdr:colOff>0</xdr:colOff>
      <xdr:row>2</xdr:row>
      <xdr:rowOff>0</xdr:rowOff>
    </xdr:from>
    <xdr:to>
      <xdr:col>27</xdr:col>
      <xdr:colOff>457200</xdr:colOff>
      <xdr:row>54</xdr:row>
      <xdr:rowOff>152400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44000" y="381000"/>
          <a:ext cx="7772400" cy="10058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29</xdr:row>
      <xdr:rowOff>0</xdr:rowOff>
    </xdr:from>
    <xdr:to>
      <xdr:col>2</xdr:col>
      <xdr:colOff>2124075</xdr:colOff>
      <xdr:row>43</xdr:row>
      <xdr:rowOff>76200</xdr:rowOff>
    </xdr:to>
    <xdr:graphicFrame macro="">
      <xdr:nvGraphicFramePr>
        <xdr:cNvPr id="2" name="Chart 1">
          <a:extLst>
            <a:ext uri="{FF2B5EF4-FFF2-40B4-BE49-F238E27FC236}">
              <a16:creationId xmlns:a16="http://schemas.microsoft.com/office/drawing/2014/main" xmlns="" id="{98358441-4DA2-404E-98C2-E6AD944788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44</xdr:row>
      <xdr:rowOff>0</xdr:rowOff>
    </xdr:from>
    <xdr:to>
      <xdr:col>2</xdr:col>
      <xdr:colOff>2124075</xdr:colOff>
      <xdr:row>58</xdr:row>
      <xdr:rowOff>76200</xdr:rowOff>
    </xdr:to>
    <xdr:graphicFrame macro="">
      <xdr:nvGraphicFramePr>
        <xdr:cNvPr id="3" name="Chart 2">
          <a:extLst>
            <a:ext uri="{FF2B5EF4-FFF2-40B4-BE49-F238E27FC236}">
              <a16:creationId xmlns:a16="http://schemas.microsoft.com/office/drawing/2014/main" xmlns="" id="{CB840898-7804-44C5-BBB6-C49888EE96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2</xdr:col>
      <xdr:colOff>2124075</xdr:colOff>
      <xdr:row>74</xdr:row>
      <xdr:rowOff>76200</xdr:rowOff>
    </xdr:to>
    <xdr:graphicFrame macro="">
      <xdr:nvGraphicFramePr>
        <xdr:cNvPr id="4" name="Chart 3">
          <a:extLst>
            <a:ext uri="{FF2B5EF4-FFF2-40B4-BE49-F238E27FC236}">
              <a16:creationId xmlns:a16="http://schemas.microsoft.com/office/drawing/2014/main" xmlns="" id="{94423423-52DB-43DC-8146-6B0C130EF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2428875</xdr:colOff>
      <xdr:row>44</xdr:row>
      <xdr:rowOff>0</xdr:rowOff>
    </xdr:from>
    <xdr:to>
      <xdr:col>8</xdr:col>
      <xdr:colOff>1428750</xdr:colOff>
      <xdr:row>58</xdr:row>
      <xdr:rowOff>76200</xdr:rowOff>
    </xdr:to>
    <xdr:graphicFrame macro="">
      <xdr:nvGraphicFramePr>
        <xdr:cNvPr id="5" name="Chart 4">
          <a:extLst>
            <a:ext uri="{FF2B5EF4-FFF2-40B4-BE49-F238E27FC236}">
              <a16:creationId xmlns:a16="http://schemas.microsoft.com/office/drawing/2014/main" xmlns="" id="{05CFB59A-C835-4E99-9443-1513BCD605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2428875</xdr:colOff>
      <xdr:row>60</xdr:row>
      <xdr:rowOff>0</xdr:rowOff>
    </xdr:from>
    <xdr:to>
      <xdr:col>8</xdr:col>
      <xdr:colOff>1428750</xdr:colOff>
      <xdr:row>74</xdr:row>
      <xdr:rowOff>76200</xdr:rowOff>
    </xdr:to>
    <xdr:graphicFrame macro="">
      <xdr:nvGraphicFramePr>
        <xdr:cNvPr id="6" name="Chart 5">
          <a:extLst>
            <a:ext uri="{FF2B5EF4-FFF2-40B4-BE49-F238E27FC236}">
              <a16:creationId xmlns:a16="http://schemas.microsoft.com/office/drawing/2014/main" xmlns="" id="{5815F86D-320A-4146-A42A-26FB33016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2447925</xdr:colOff>
      <xdr:row>29</xdr:row>
      <xdr:rowOff>0</xdr:rowOff>
    </xdr:from>
    <xdr:to>
      <xdr:col>8</xdr:col>
      <xdr:colOff>1447800</xdr:colOff>
      <xdr:row>43</xdr:row>
      <xdr:rowOff>76200</xdr:rowOff>
    </xdr:to>
    <xdr:graphicFrame macro="">
      <xdr:nvGraphicFramePr>
        <xdr:cNvPr id="7" name="Chart 6">
          <a:extLst>
            <a:ext uri="{FF2B5EF4-FFF2-40B4-BE49-F238E27FC236}">
              <a16:creationId xmlns:a16="http://schemas.microsoft.com/office/drawing/2014/main" xmlns="" id="{12D81EBB-F950-46F8-8827-63E29683FF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13</xdr:col>
      <xdr:colOff>457200</xdr:colOff>
      <xdr:row>54</xdr:row>
      <xdr:rowOff>150421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381000"/>
          <a:ext cx="7772400" cy="10056421"/>
        </a:xfrm>
        <a:prstGeom prst="rect">
          <a:avLst/>
        </a:prstGeom>
      </xdr:spPr>
    </xdr:pic>
    <xdr:clientData/>
  </xdr:twoCellAnchor>
  <xdr:twoCellAnchor editAs="oneCell">
    <xdr:from>
      <xdr:col>14</xdr:col>
      <xdr:colOff>0</xdr:colOff>
      <xdr:row>2</xdr:row>
      <xdr:rowOff>0</xdr:rowOff>
    </xdr:from>
    <xdr:to>
      <xdr:col>26</xdr:col>
      <xdr:colOff>457200</xdr:colOff>
      <xdr:row>54</xdr:row>
      <xdr:rowOff>152400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34400" y="381000"/>
          <a:ext cx="7772400"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399288</xdr:colOff>
      <xdr:row>41</xdr:row>
      <xdr:rowOff>152400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0"/>
          <a:ext cx="7714488" cy="7772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14</xdr:col>
      <xdr:colOff>457200</xdr:colOff>
      <xdr:row>55</xdr:row>
      <xdr:rowOff>152400</xdr:rowOff>
    </xdr:to>
    <xdr:pic>
      <xdr:nvPicPr>
        <xdr:cNvPr id="3" name="Picture 2">
          <a:extLst>
            <a:ext uri="{FF2B5EF4-FFF2-40B4-BE49-F238E27FC236}">
              <a16:creationId xmlns:a16="http://schemas.microsoft.com/office/drawing/2014/main" xmlns="" id="{5944EE43-BAA2-033D-F4FF-F8B2D4537E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571500"/>
          <a:ext cx="7772400" cy="10058400"/>
        </a:xfrm>
        <a:prstGeom prst="rect">
          <a:avLst/>
        </a:prstGeom>
      </xdr:spPr>
    </xdr:pic>
    <xdr:clientData/>
  </xdr:twoCellAnchor>
  <xdr:twoCellAnchor editAs="oneCell">
    <xdr:from>
      <xdr:col>16</xdr:col>
      <xdr:colOff>114300</xdr:colOff>
      <xdr:row>1</xdr:row>
      <xdr:rowOff>123825</xdr:rowOff>
    </xdr:from>
    <xdr:to>
      <xdr:col>29</xdr:col>
      <xdr:colOff>542925</xdr:colOff>
      <xdr:row>41</xdr:row>
      <xdr:rowOff>38100</xdr:rowOff>
    </xdr:to>
    <xdr:pic>
      <xdr:nvPicPr>
        <xdr:cNvPr id="4" name="Picture 3">
          <a:extLst>
            <a:ext uri="{FF2B5EF4-FFF2-40B4-BE49-F238E27FC236}">
              <a16:creationId xmlns:a16="http://schemas.microsoft.com/office/drawing/2014/main" xmlns="" id="{1E2586AF-DF34-77B4-EFB0-AB0A29C541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67900" y="314325"/>
          <a:ext cx="8353425" cy="7534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47625</xdr:colOff>
      <xdr:row>42</xdr:row>
      <xdr:rowOff>85725</xdr:rowOff>
    </xdr:from>
    <xdr:to>
      <xdr:col>29</xdr:col>
      <xdr:colOff>447675</xdr:colOff>
      <xdr:row>57</xdr:row>
      <xdr:rowOff>47625</xdr:rowOff>
    </xdr:to>
    <xdr:pic>
      <xdr:nvPicPr>
        <xdr:cNvPr id="6" name="Picture 5">
          <a:extLst>
            <a:ext uri="{FF2B5EF4-FFF2-40B4-BE49-F238E27FC236}">
              <a16:creationId xmlns:a16="http://schemas.microsoft.com/office/drawing/2014/main" xmlns="" id="{5F440998-9B6F-CB59-6C87-E3933C08FB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801225" y="8086725"/>
          <a:ext cx="8324850"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180975</xdr:colOff>
      <xdr:row>45</xdr:row>
      <xdr:rowOff>180975</xdr:rowOff>
    </xdr:to>
    <xdr:pic>
      <xdr:nvPicPr>
        <xdr:cNvPr id="4" name="Picture 3">
          <a:extLst>
            <a:ext uri="{FF2B5EF4-FFF2-40B4-BE49-F238E27FC236}">
              <a16:creationId xmlns:a16="http://schemas.microsoft.com/office/drawing/2014/main" xmlns="" id="{B4402E1E-924E-B125-1A39-E87F9E6E8F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544175" cy="875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3</xdr:row>
      <xdr:rowOff>28575</xdr:rowOff>
    </xdr:from>
    <xdr:to>
      <xdr:col>32</xdr:col>
      <xdr:colOff>28575</xdr:colOff>
      <xdr:row>41</xdr:row>
      <xdr:rowOff>95250</xdr:rowOff>
    </xdr:to>
    <xdr:pic>
      <xdr:nvPicPr>
        <xdr:cNvPr id="5" name="Picture 4">
          <a:extLst>
            <a:ext uri="{FF2B5EF4-FFF2-40B4-BE49-F238E27FC236}">
              <a16:creationId xmlns:a16="http://schemas.microsoft.com/office/drawing/2014/main" xmlns="" id="{99852563-7B18-EE3C-62C4-E2B3604A42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1400" y="600075"/>
          <a:ext cx="8334375" cy="730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161925</xdr:colOff>
      <xdr:row>42</xdr:row>
      <xdr:rowOff>57150</xdr:rowOff>
    </xdr:from>
    <xdr:to>
      <xdr:col>32</xdr:col>
      <xdr:colOff>0</xdr:colOff>
      <xdr:row>77</xdr:row>
      <xdr:rowOff>85725</xdr:rowOff>
    </xdr:to>
    <xdr:pic>
      <xdr:nvPicPr>
        <xdr:cNvPr id="6" name="Picture 5">
          <a:extLst>
            <a:ext uri="{FF2B5EF4-FFF2-40B4-BE49-F238E27FC236}">
              <a16:creationId xmlns:a16="http://schemas.microsoft.com/office/drawing/2014/main" xmlns="" id="{C380F929-30D5-64E2-88B2-F27ED8351D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34725" y="8058150"/>
          <a:ext cx="8372475" cy="669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247650</xdr:colOff>
      <xdr:row>0</xdr:row>
      <xdr:rowOff>142875</xdr:rowOff>
    </xdr:from>
    <xdr:to>
      <xdr:col>13</xdr:col>
      <xdr:colOff>95250</xdr:colOff>
      <xdr:row>53</xdr:row>
      <xdr:rowOff>104775</xdr:rowOff>
    </xdr:to>
    <xdr:pic>
      <xdr:nvPicPr>
        <xdr:cNvPr id="2" name="Picture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42875"/>
          <a:ext cx="7772400" cy="10058400"/>
        </a:xfrm>
        <a:prstGeom prst="rect">
          <a:avLst/>
        </a:prstGeom>
      </xdr:spPr>
    </xdr:pic>
    <xdr:clientData/>
  </xdr:twoCellAnchor>
  <xdr:twoCellAnchor editAs="oneCell">
    <xdr:from>
      <xdr:col>13</xdr:col>
      <xdr:colOff>495300</xdr:colOff>
      <xdr:row>0</xdr:row>
      <xdr:rowOff>114300</xdr:rowOff>
    </xdr:from>
    <xdr:to>
      <xdr:col>26</xdr:col>
      <xdr:colOff>342900</xdr:colOff>
      <xdr:row>53</xdr:row>
      <xdr:rowOff>76200</xdr:rowOff>
    </xdr:to>
    <xdr:pic>
      <xdr:nvPicPr>
        <xdr:cNvPr id="3" name="Picture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20100" y="114300"/>
          <a:ext cx="7772400" cy="10058400"/>
        </a:xfrm>
        <a:prstGeom prst="rect">
          <a:avLst/>
        </a:prstGeom>
      </xdr:spPr>
    </xdr:pic>
    <xdr:clientData/>
  </xdr:twoCellAnchor>
  <xdr:twoCellAnchor editAs="oneCell">
    <xdr:from>
      <xdr:col>27</xdr:col>
      <xdr:colOff>0</xdr:colOff>
      <xdr:row>1</xdr:row>
      <xdr:rowOff>0</xdr:rowOff>
    </xdr:from>
    <xdr:to>
      <xdr:col>39</xdr:col>
      <xdr:colOff>457200</xdr:colOff>
      <xdr:row>53</xdr:row>
      <xdr:rowOff>152400</xdr:rowOff>
    </xdr:to>
    <xdr:pic>
      <xdr:nvPicPr>
        <xdr:cNvPr id="4" name="Picture 3">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459200" y="190500"/>
          <a:ext cx="7772400" cy="10058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561975</xdr:colOff>
      <xdr:row>0</xdr:row>
      <xdr:rowOff>95502</xdr:rowOff>
    </xdr:from>
    <xdr:to>
      <xdr:col>14</xdr:col>
      <xdr:colOff>409575</xdr:colOff>
      <xdr:row>53</xdr:row>
      <xdr:rowOff>56897</xdr:rowOff>
    </xdr:to>
    <xdr:pic>
      <xdr:nvPicPr>
        <xdr:cNvPr id="2" name="Picture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71575" y="95502"/>
          <a:ext cx="7772400" cy="100578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180975</xdr:colOff>
      <xdr:row>40</xdr:row>
      <xdr:rowOff>161925</xdr:rowOff>
    </xdr:to>
    <xdr:pic>
      <xdr:nvPicPr>
        <xdr:cNvPr id="2" name="Picture 1">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811375" cy="778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428625</xdr:colOff>
      <xdr:row>39</xdr:row>
      <xdr:rowOff>142875</xdr:rowOff>
    </xdr:to>
    <xdr:pic>
      <xdr:nvPicPr>
        <xdr:cNvPr id="2" name="Picture 1">
          <a:extLst>
            <a:ext uri="{FF2B5EF4-FFF2-40B4-BE49-F238E27FC236}">
              <a16:creationId xmlns:a16="http://schemas.microsoft.com/office/drawing/2014/main" xmlns=""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620625" cy="757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Quick%20Folder%20Links/TMDL%20Annual%20Reports/2022-2023/2022-2023%20-%20TMDL%20Data%20Summa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er Season Data - 2022-2023"/>
      <sheetName val="Summer Exceedances"/>
      <sheetName val="Winter Season Data - 2022-2023"/>
      <sheetName val="Winter Exceedances"/>
      <sheetName val="All Current Data - 2022-2023"/>
      <sheetName val="E. coli Trends"/>
      <sheetName val="Phosphorus Trends"/>
    </sheetNames>
    <sheetDataSet>
      <sheetData sheetId="0"/>
      <sheetData sheetId="1"/>
      <sheetData sheetId="2"/>
      <sheetData sheetId="3"/>
      <sheetData sheetId="4">
        <row r="2">
          <cell r="AF2" t="str">
            <v>E. coli MPN</v>
          </cell>
        </row>
        <row r="3">
          <cell r="AA3" t="str">
            <v>July</v>
          </cell>
          <cell r="AF3">
            <v>2419.1999999999998</v>
          </cell>
        </row>
        <row r="4">
          <cell r="AA4" t="str">
            <v>August</v>
          </cell>
          <cell r="AF4">
            <v>461.1</v>
          </cell>
        </row>
        <row r="5">
          <cell r="AA5" t="str">
            <v>September</v>
          </cell>
          <cell r="AF5">
            <v>1046.2</v>
          </cell>
        </row>
        <row r="6">
          <cell r="AA6" t="str">
            <v>October</v>
          </cell>
          <cell r="AF6">
            <v>488.4</v>
          </cell>
        </row>
        <row r="7">
          <cell r="AA7" t="str">
            <v>November</v>
          </cell>
          <cell r="AF7">
            <v>139.6</v>
          </cell>
        </row>
        <row r="8">
          <cell r="AA8" t="str">
            <v>December</v>
          </cell>
          <cell r="AF8">
            <v>290.89999999999998</v>
          </cell>
        </row>
        <row r="9">
          <cell r="AA9" t="str">
            <v>January</v>
          </cell>
          <cell r="AF9">
            <v>69.7</v>
          </cell>
        </row>
        <row r="10">
          <cell r="AA10" t="str">
            <v>February</v>
          </cell>
          <cell r="AF10">
            <v>24.3</v>
          </cell>
        </row>
        <row r="11">
          <cell r="AA11" t="str">
            <v>March</v>
          </cell>
          <cell r="AF11">
            <v>72.3</v>
          </cell>
        </row>
        <row r="12">
          <cell r="AA12" t="str">
            <v>April</v>
          </cell>
          <cell r="AF12">
            <v>30.9</v>
          </cell>
        </row>
        <row r="13">
          <cell r="AA13" t="str">
            <v>May</v>
          </cell>
          <cell r="AF13">
            <v>613.1</v>
          </cell>
        </row>
        <row r="14">
          <cell r="AA14" t="str">
            <v>June</v>
          </cell>
          <cell r="AF14">
            <v>2419.1999999999998</v>
          </cell>
        </row>
        <row r="30">
          <cell r="AF30" t="str">
            <v>E. coli MPN</v>
          </cell>
        </row>
        <row r="31">
          <cell r="AA31" t="str">
            <v>July</v>
          </cell>
          <cell r="AF31">
            <v>365.4</v>
          </cell>
        </row>
        <row r="32">
          <cell r="AA32" t="str">
            <v>August</v>
          </cell>
          <cell r="AF32">
            <v>579.4</v>
          </cell>
        </row>
        <row r="33">
          <cell r="AA33" t="str">
            <v>September</v>
          </cell>
          <cell r="AF33">
            <v>1046.2</v>
          </cell>
        </row>
        <row r="34">
          <cell r="AA34" t="str">
            <v>October</v>
          </cell>
          <cell r="AF34">
            <v>980.4</v>
          </cell>
        </row>
        <row r="35">
          <cell r="AA35" t="str">
            <v>November</v>
          </cell>
          <cell r="AF35">
            <v>166.4</v>
          </cell>
        </row>
        <row r="36">
          <cell r="AA36" t="str">
            <v>December</v>
          </cell>
          <cell r="AF36">
            <v>980.4</v>
          </cell>
        </row>
        <row r="37">
          <cell r="AA37" t="str">
            <v>January</v>
          </cell>
          <cell r="AF37">
            <v>238.2</v>
          </cell>
        </row>
        <row r="38">
          <cell r="AA38" t="str">
            <v>February</v>
          </cell>
          <cell r="AF38">
            <v>410.6</v>
          </cell>
        </row>
        <row r="39">
          <cell r="AA39" t="str">
            <v>March</v>
          </cell>
          <cell r="AF39">
            <v>44.8</v>
          </cell>
        </row>
        <row r="40">
          <cell r="AA40" t="str">
            <v>April</v>
          </cell>
          <cell r="AF40">
            <v>24.6</v>
          </cell>
        </row>
        <row r="41">
          <cell r="AA41" t="str">
            <v>May</v>
          </cell>
          <cell r="AF41">
            <v>166.4</v>
          </cell>
        </row>
        <row r="42">
          <cell r="AA42" t="str">
            <v>June</v>
          </cell>
          <cell r="AF42">
            <v>240</v>
          </cell>
        </row>
        <row r="44">
          <cell r="AF44" t="str">
            <v>E. coli MPN</v>
          </cell>
          <cell r="AS44" t="str">
            <v>E. coli MPN</v>
          </cell>
        </row>
        <row r="45">
          <cell r="AA45" t="str">
            <v>July</v>
          </cell>
          <cell r="AF45">
            <v>224.7</v>
          </cell>
          <cell r="AN45" t="str">
            <v>July</v>
          </cell>
          <cell r="AS45">
            <v>1299.7</v>
          </cell>
        </row>
        <row r="46">
          <cell r="AA46" t="str">
            <v>August</v>
          </cell>
          <cell r="AF46">
            <v>285.10000000000002</v>
          </cell>
          <cell r="AN46" t="str">
            <v>August</v>
          </cell>
          <cell r="AS46">
            <v>579.4</v>
          </cell>
        </row>
        <row r="47">
          <cell r="AA47" t="str">
            <v>September</v>
          </cell>
          <cell r="AF47">
            <v>2419.1999999999998</v>
          </cell>
          <cell r="AN47" t="str">
            <v>September</v>
          </cell>
          <cell r="AS47">
            <v>1986.3</v>
          </cell>
        </row>
        <row r="48">
          <cell r="AA48" t="str">
            <v>October</v>
          </cell>
          <cell r="AF48">
            <v>1413.6</v>
          </cell>
          <cell r="AN48" t="str">
            <v>October</v>
          </cell>
          <cell r="AS48">
            <v>1203.3</v>
          </cell>
        </row>
        <row r="49">
          <cell r="AA49" t="str">
            <v>November</v>
          </cell>
          <cell r="AF49">
            <v>214.2</v>
          </cell>
          <cell r="AN49" t="str">
            <v>November</v>
          </cell>
          <cell r="AS49">
            <v>260.2</v>
          </cell>
        </row>
        <row r="50">
          <cell r="AA50" t="str">
            <v>December</v>
          </cell>
          <cell r="AF50">
            <v>218.7</v>
          </cell>
          <cell r="AN50" t="str">
            <v>December</v>
          </cell>
          <cell r="AS50">
            <v>770.1</v>
          </cell>
        </row>
        <row r="51">
          <cell r="AA51" t="str">
            <v>January</v>
          </cell>
          <cell r="AF51">
            <v>410.6</v>
          </cell>
          <cell r="AN51" t="str">
            <v>January</v>
          </cell>
          <cell r="AS51">
            <v>28.8</v>
          </cell>
        </row>
        <row r="52">
          <cell r="AA52" t="str">
            <v>February</v>
          </cell>
          <cell r="AF52">
            <v>67.599999999999994</v>
          </cell>
          <cell r="AN52" t="str">
            <v>February</v>
          </cell>
          <cell r="AS52">
            <v>27.8</v>
          </cell>
        </row>
        <row r="53">
          <cell r="AA53" t="str">
            <v>March</v>
          </cell>
          <cell r="AF53">
            <v>77.099999999999994</v>
          </cell>
          <cell r="AN53" t="str">
            <v>March</v>
          </cell>
          <cell r="AS53">
            <v>36.799999999999997</v>
          </cell>
        </row>
        <row r="54">
          <cell r="AA54" t="str">
            <v>April</v>
          </cell>
          <cell r="AF54">
            <v>32.299999999999997</v>
          </cell>
          <cell r="AN54" t="str">
            <v>April</v>
          </cell>
          <cell r="AS54">
            <v>82.3</v>
          </cell>
        </row>
        <row r="55">
          <cell r="AA55" t="str">
            <v>May</v>
          </cell>
          <cell r="AF55">
            <v>727</v>
          </cell>
          <cell r="AN55" t="str">
            <v>May</v>
          </cell>
          <cell r="AS55">
            <v>410.6</v>
          </cell>
        </row>
        <row r="56">
          <cell r="AA56" t="str">
            <v>June</v>
          </cell>
          <cell r="AF56">
            <v>686.7</v>
          </cell>
          <cell r="AN56" t="str">
            <v>June</v>
          </cell>
          <cell r="AS56">
            <v>547.5</v>
          </cell>
        </row>
        <row r="58">
          <cell r="AS58" t="str">
            <v>E. coli MPN</v>
          </cell>
        </row>
        <row r="59">
          <cell r="AN59" t="str">
            <v>July</v>
          </cell>
          <cell r="AS59">
            <v>137.6</v>
          </cell>
        </row>
        <row r="60">
          <cell r="AN60" t="str">
            <v>August</v>
          </cell>
          <cell r="AS60">
            <v>307.60000000000002</v>
          </cell>
        </row>
        <row r="61">
          <cell r="AN61" t="str">
            <v>September</v>
          </cell>
          <cell r="AS61">
            <v>150</v>
          </cell>
        </row>
        <row r="62">
          <cell r="AN62" t="str">
            <v>October</v>
          </cell>
          <cell r="AS62">
            <v>435.2</v>
          </cell>
        </row>
        <row r="63">
          <cell r="AN63" t="str">
            <v>November</v>
          </cell>
          <cell r="AS63">
            <v>156.5</v>
          </cell>
        </row>
        <row r="64">
          <cell r="AN64" t="str">
            <v>December</v>
          </cell>
          <cell r="AS64">
            <v>435.2</v>
          </cell>
        </row>
        <row r="65">
          <cell r="AN65" t="str">
            <v>January</v>
          </cell>
          <cell r="AS65">
            <v>78</v>
          </cell>
        </row>
        <row r="66">
          <cell r="AN66" t="str">
            <v>February</v>
          </cell>
          <cell r="AS66">
            <v>17.100000000000001</v>
          </cell>
        </row>
        <row r="67">
          <cell r="AN67" t="str">
            <v>March</v>
          </cell>
          <cell r="AS67">
            <v>47.2</v>
          </cell>
        </row>
        <row r="68">
          <cell r="AN68" t="str">
            <v>April</v>
          </cell>
          <cell r="AS68">
            <v>35</v>
          </cell>
        </row>
        <row r="69">
          <cell r="AN69" t="str">
            <v>May</v>
          </cell>
          <cell r="AS69">
            <v>155.30000000000001</v>
          </cell>
        </row>
        <row r="70">
          <cell r="AN70" t="str">
            <v>June</v>
          </cell>
          <cell r="AS70">
            <v>517.20000000000005</v>
          </cell>
        </row>
        <row r="72">
          <cell r="AF72" t="str">
            <v>E. coli MPN</v>
          </cell>
        </row>
        <row r="73">
          <cell r="AA73" t="str">
            <v>July</v>
          </cell>
          <cell r="AF73">
            <v>980.4</v>
          </cell>
        </row>
        <row r="74">
          <cell r="AA74" t="str">
            <v>August</v>
          </cell>
          <cell r="AF74">
            <v>78</v>
          </cell>
        </row>
        <row r="75">
          <cell r="AA75" t="str">
            <v>September</v>
          </cell>
          <cell r="AF75">
            <v>547.5</v>
          </cell>
        </row>
        <row r="76">
          <cell r="AA76" t="str">
            <v>October</v>
          </cell>
          <cell r="AF76">
            <v>686.7</v>
          </cell>
        </row>
        <row r="77">
          <cell r="AA77" t="str">
            <v>November</v>
          </cell>
          <cell r="AF77">
            <v>461.1</v>
          </cell>
        </row>
        <row r="78">
          <cell r="AA78" t="str">
            <v>December</v>
          </cell>
          <cell r="AF78">
            <v>816.4</v>
          </cell>
        </row>
        <row r="79">
          <cell r="AA79" t="str">
            <v>January</v>
          </cell>
          <cell r="AF79">
            <v>64.400000000000006</v>
          </cell>
        </row>
        <row r="80">
          <cell r="AA80" t="str">
            <v>February</v>
          </cell>
          <cell r="AF80">
            <v>209.8</v>
          </cell>
        </row>
        <row r="81">
          <cell r="AA81" t="str">
            <v>March</v>
          </cell>
          <cell r="AF81">
            <v>161.6</v>
          </cell>
        </row>
        <row r="82">
          <cell r="AA82" t="str">
            <v>April</v>
          </cell>
          <cell r="AF82">
            <v>16</v>
          </cell>
        </row>
        <row r="83">
          <cell r="AA83" t="str">
            <v>May</v>
          </cell>
          <cell r="AF83">
            <v>93.3</v>
          </cell>
        </row>
        <row r="84">
          <cell r="AA84" t="str">
            <v>June</v>
          </cell>
          <cell r="AF84">
            <v>23.3</v>
          </cell>
        </row>
      </sheetData>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tabSelected="1" view="pageBreakPreview" topLeftCell="E2" zoomScale="140" zoomScaleNormal="130" zoomScaleSheetLayoutView="140" workbookViewId="0">
      <selection activeCell="H9" sqref="H9:H13"/>
    </sheetView>
  </sheetViews>
  <sheetFormatPr defaultRowHeight="15" x14ac:dyDescent="0.25"/>
  <cols>
    <col min="1" max="1" width="21.28515625" customWidth="1"/>
    <col min="2" max="2" width="30.85546875" customWidth="1"/>
    <col min="3" max="3" width="37.140625" customWidth="1"/>
    <col min="4" max="4" width="18.140625" customWidth="1"/>
    <col min="5" max="5" width="26.28515625" customWidth="1"/>
    <col min="6" max="6" width="27.7109375" customWidth="1"/>
    <col min="7" max="7" width="31.5703125" customWidth="1"/>
    <col min="8" max="8" width="89.7109375" customWidth="1"/>
    <col min="9" max="9" width="31.42578125" hidden="1" customWidth="1"/>
  </cols>
  <sheetData>
    <row r="1" spans="1:9" ht="24" thickBot="1" x14ac:dyDescent="0.3">
      <c r="A1" s="128" t="s">
        <v>0</v>
      </c>
      <c r="B1" s="129"/>
      <c r="C1" s="129"/>
      <c r="D1" s="129"/>
      <c r="E1" s="129"/>
      <c r="F1" s="129"/>
      <c r="G1" s="129"/>
      <c r="H1" s="129"/>
      <c r="I1" s="130"/>
    </row>
    <row r="2" spans="1:9" ht="16.5" customHeight="1" thickTop="1" x14ac:dyDescent="0.25">
      <c r="A2" s="1" t="s">
        <v>1</v>
      </c>
      <c r="B2" s="2" t="s">
        <v>2</v>
      </c>
      <c r="C2" s="2" t="s">
        <v>3</v>
      </c>
      <c r="D2" s="2" t="s">
        <v>4</v>
      </c>
      <c r="E2" s="2" t="s">
        <v>5</v>
      </c>
      <c r="F2" s="2" t="s">
        <v>6</v>
      </c>
      <c r="G2" s="2" t="s">
        <v>7</v>
      </c>
      <c r="H2" s="2" t="s">
        <v>8</v>
      </c>
      <c r="I2" s="2" t="s">
        <v>9</v>
      </c>
    </row>
    <row r="3" spans="1:9" ht="36.75" thickBot="1" x14ac:dyDescent="0.3">
      <c r="A3" s="3" t="s">
        <v>10</v>
      </c>
      <c r="B3" s="4" t="s">
        <v>11</v>
      </c>
      <c r="C3" s="4" t="s">
        <v>12</v>
      </c>
      <c r="D3" s="4" t="s">
        <v>13</v>
      </c>
      <c r="E3" s="4" t="s">
        <v>14</v>
      </c>
      <c r="F3" s="4" t="s">
        <v>15</v>
      </c>
      <c r="G3" s="4" t="s">
        <v>16</v>
      </c>
      <c r="H3" s="4" t="s">
        <v>16</v>
      </c>
      <c r="I3" s="4" t="s">
        <v>17</v>
      </c>
    </row>
    <row r="4" spans="1:9" ht="15.75" thickTop="1" x14ac:dyDescent="0.25">
      <c r="A4" s="131" t="s">
        <v>18</v>
      </c>
      <c r="B4" s="131" t="s">
        <v>19</v>
      </c>
      <c r="C4" s="131" t="s">
        <v>20</v>
      </c>
      <c r="D4" s="131" t="s">
        <v>21</v>
      </c>
      <c r="E4" s="131" t="s">
        <v>22</v>
      </c>
      <c r="F4" s="131" t="s">
        <v>23</v>
      </c>
      <c r="G4" s="131" t="s">
        <v>24</v>
      </c>
      <c r="H4" s="132" t="s">
        <v>826</v>
      </c>
      <c r="I4" s="5" t="s">
        <v>25</v>
      </c>
    </row>
    <row r="5" spans="1:9" x14ac:dyDescent="0.25">
      <c r="A5" s="126"/>
      <c r="B5" s="126"/>
      <c r="C5" s="126"/>
      <c r="D5" s="126"/>
      <c r="E5" s="126"/>
      <c r="F5" s="126"/>
      <c r="G5" s="126"/>
      <c r="H5" s="133"/>
      <c r="I5" s="5" t="s">
        <v>26</v>
      </c>
    </row>
    <row r="6" spans="1:9" x14ac:dyDescent="0.25">
      <c r="A6" s="126"/>
      <c r="B6" s="126"/>
      <c r="C6" s="126"/>
      <c r="D6" s="126"/>
      <c r="E6" s="126"/>
      <c r="F6" s="126"/>
      <c r="G6" s="126"/>
      <c r="H6" s="133"/>
      <c r="I6" s="5" t="s">
        <v>27</v>
      </c>
    </row>
    <row r="7" spans="1:9" x14ac:dyDescent="0.25">
      <c r="A7" s="126"/>
      <c r="B7" s="126"/>
      <c r="C7" s="126"/>
      <c r="D7" s="126"/>
      <c r="E7" s="126"/>
      <c r="F7" s="126"/>
      <c r="G7" s="126"/>
      <c r="H7" s="133"/>
      <c r="I7" s="5" t="s">
        <v>28</v>
      </c>
    </row>
    <row r="8" spans="1:9" ht="15.75" thickBot="1" x14ac:dyDescent="0.3">
      <c r="A8" s="127"/>
      <c r="B8" s="127"/>
      <c r="C8" s="127"/>
      <c r="D8" s="127"/>
      <c r="E8" s="127"/>
      <c r="F8" s="127"/>
      <c r="G8" s="127"/>
      <c r="H8" s="134"/>
      <c r="I8" s="6" t="s">
        <v>29</v>
      </c>
    </row>
    <row r="9" spans="1:9" x14ac:dyDescent="0.25">
      <c r="A9" s="122" t="s">
        <v>30</v>
      </c>
      <c r="B9" s="122" t="s">
        <v>31</v>
      </c>
      <c r="C9" s="125" t="s">
        <v>32</v>
      </c>
      <c r="D9" s="125" t="s">
        <v>161</v>
      </c>
      <c r="E9" s="125" t="s">
        <v>33</v>
      </c>
      <c r="F9" s="125" t="s">
        <v>34</v>
      </c>
      <c r="G9" s="125" t="s">
        <v>35</v>
      </c>
      <c r="H9" s="125" t="s">
        <v>842</v>
      </c>
      <c r="I9" s="5" t="s">
        <v>25</v>
      </c>
    </row>
    <row r="10" spans="1:9" x14ac:dyDescent="0.25">
      <c r="A10" s="123"/>
      <c r="B10" s="123"/>
      <c r="C10" s="126"/>
      <c r="D10" s="126"/>
      <c r="E10" s="126"/>
      <c r="F10" s="126"/>
      <c r="G10" s="126"/>
      <c r="H10" s="126"/>
      <c r="I10" s="5" t="s">
        <v>26</v>
      </c>
    </row>
    <row r="11" spans="1:9" x14ac:dyDescent="0.25">
      <c r="A11" s="123"/>
      <c r="B11" s="123"/>
      <c r="C11" s="126"/>
      <c r="D11" s="126"/>
      <c r="E11" s="126"/>
      <c r="F11" s="126"/>
      <c r="G11" s="126"/>
      <c r="H11" s="126"/>
      <c r="I11" s="5" t="s">
        <v>27</v>
      </c>
    </row>
    <row r="12" spans="1:9" x14ac:dyDescent="0.25">
      <c r="A12" s="123"/>
      <c r="B12" s="123"/>
      <c r="C12" s="126"/>
      <c r="D12" s="126"/>
      <c r="E12" s="126"/>
      <c r="F12" s="126"/>
      <c r="G12" s="126"/>
      <c r="H12" s="126"/>
      <c r="I12" s="5" t="s">
        <v>28</v>
      </c>
    </row>
    <row r="13" spans="1:9" ht="30" customHeight="1" thickBot="1" x14ac:dyDescent="0.3">
      <c r="A13" s="123"/>
      <c r="B13" s="123"/>
      <c r="C13" s="127"/>
      <c r="D13" s="127"/>
      <c r="E13" s="127"/>
      <c r="F13" s="127"/>
      <c r="G13" s="127"/>
      <c r="H13" s="127"/>
      <c r="I13" s="6" t="s">
        <v>29</v>
      </c>
    </row>
    <row r="14" spans="1:9" x14ac:dyDescent="0.25">
      <c r="A14" s="123"/>
      <c r="B14" s="123"/>
      <c r="C14" s="125" t="s">
        <v>36</v>
      </c>
      <c r="D14" s="125" t="s">
        <v>37</v>
      </c>
      <c r="E14" s="125" t="s">
        <v>38</v>
      </c>
      <c r="F14" s="125" t="s">
        <v>39</v>
      </c>
      <c r="G14" s="125" t="s">
        <v>40</v>
      </c>
      <c r="H14" s="125" t="s">
        <v>268</v>
      </c>
      <c r="I14" s="5" t="s">
        <v>41</v>
      </c>
    </row>
    <row r="15" spans="1:9" x14ac:dyDescent="0.25">
      <c r="A15" s="123"/>
      <c r="B15" s="123"/>
      <c r="C15" s="126"/>
      <c r="D15" s="126"/>
      <c r="E15" s="126"/>
      <c r="F15" s="126"/>
      <c r="G15" s="126"/>
      <c r="H15" s="126"/>
      <c r="I15" s="5" t="s">
        <v>42</v>
      </c>
    </row>
    <row r="16" spans="1:9" x14ac:dyDescent="0.25">
      <c r="A16" s="123"/>
      <c r="B16" s="123"/>
      <c r="C16" s="126"/>
      <c r="D16" s="126"/>
      <c r="E16" s="126"/>
      <c r="F16" s="126"/>
      <c r="G16" s="126"/>
      <c r="H16" s="126"/>
      <c r="I16" s="5" t="s">
        <v>43</v>
      </c>
    </row>
    <row r="17" spans="1:9" x14ac:dyDescent="0.25">
      <c r="A17" s="123"/>
      <c r="B17" s="123"/>
      <c r="C17" s="126"/>
      <c r="D17" s="126"/>
      <c r="E17" s="126"/>
      <c r="F17" s="126"/>
      <c r="G17" s="126"/>
      <c r="H17" s="126"/>
      <c r="I17" s="5" t="s">
        <v>44</v>
      </c>
    </row>
    <row r="18" spans="1:9" ht="45" customHeight="1" thickBot="1" x14ac:dyDescent="0.3">
      <c r="A18" s="123"/>
      <c r="B18" s="123"/>
      <c r="C18" s="127"/>
      <c r="D18" s="127"/>
      <c r="E18" s="127"/>
      <c r="F18" s="127"/>
      <c r="G18" s="127"/>
      <c r="H18" s="127"/>
      <c r="I18" s="6" t="s">
        <v>45</v>
      </c>
    </row>
    <row r="19" spans="1:9" ht="36" customHeight="1" x14ac:dyDescent="0.25">
      <c r="A19" s="123"/>
      <c r="B19" s="123"/>
      <c r="C19" s="125" t="s">
        <v>46</v>
      </c>
      <c r="D19" s="125" t="s">
        <v>265</v>
      </c>
      <c r="E19" s="125" t="s">
        <v>47</v>
      </c>
      <c r="F19" s="125" t="s">
        <v>23</v>
      </c>
      <c r="G19" s="125" t="s">
        <v>48</v>
      </c>
      <c r="H19" s="125" t="s">
        <v>266</v>
      </c>
      <c r="I19" s="5" t="s">
        <v>25</v>
      </c>
    </row>
    <row r="20" spans="1:9" x14ac:dyDescent="0.25">
      <c r="A20" s="123"/>
      <c r="B20" s="123"/>
      <c r="C20" s="126"/>
      <c r="D20" s="126"/>
      <c r="E20" s="126"/>
      <c r="F20" s="126"/>
      <c r="G20" s="126"/>
      <c r="H20" s="126"/>
      <c r="I20" s="5" t="s">
        <v>26</v>
      </c>
    </row>
    <row r="21" spans="1:9" x14ac:dyDescent="0.25">
      <c r="A21" s="123"/>
      <c r="B21" s="123"/>
      <c r="C21" s="126"/>
      <c r="D21" s="126"/>
      <c r="E21" s="126"/>
      <c r="F21" s="126"/>
      <c r="G21" s="126"/>
      <c r="H21" s="126"/>
      <c r="I21" s="5" t="s">
        <v>27</v>
      </c>
    </row>
    <row r="22" spans="1:9" x14ac:dyDescent="0.25">
      <c r="A22" s="123"/>
      <c r="B22" s="123"/>
      <c r="C22" s="126"/>
      <c r="D22" s="126"/>
      <c r="E22" s="126"/>
      <c r="F22" s="126"/>
      <c r="G22" s="126"/>
      <c r="H22" s="126"/>
      <c r="I22" s="5" t="s">
        <v>28</v>
      </c>
    </row>
    <row r="23" spans="1:9" ht="3" customHeight="1" thickBot="1" x14ac:dyDescent="0.3">
      <c r="A23" s="124"/>
      <c r="B23" s="124"/>
      <c r="C23" s="127"/>
      <c r="D23" s="8"/>
      <c r="E23" s="127"/>
      <c r="F23" s="127"/>
      <c r="G23" s="127"/>
      <c r="H23" s="127"/>
      <c r="I23" s="6" t="s">
        <v>29</v>
      </c>
    </row>
    <row r="24" spans="1:9" x14ac:dyDescent="0.25">
      <c r="A24" s="135"/>
      <c r="B24" s="138" t="s">
        <v>49</v>
      </c>
      <c r="C24" s="125" t="s">
        <v>50</v>
      </c>
      <c r="D24" s="125" t="s">
        <v>51</v>
      </c>
      <c r="E24" s="125" t="s">
        <v>52</v>
      </c>
      <c r="F24" s="125" t="s">
        <v>23</v>
      </c>
      <c r="G24" s="125" t="s">
        <v>53</v>
      </c>
      <c r="H24" s="125" t="s">
        <v>830</v>
      </c>
      <c r="I24" s="5" t="s">
        <v>25</v>
      </c>
    </row>
    <row r="25" spans="1:9" x14ac:dyDescent="0.25">
      <c r="A25" s="136"/>
      <c r="B25" s="139"/>
      <c r="C25" s="126"/>
      <c r="D25" s="126"/>
      <c r="E25" s="126"/>
      <c r="F25" s="126"/>
      <c r="G25" s="126"/>
      <c r="H25" s="126"/>
      <c r="I25" s="5" t="s">
        <v>26</v>
      </c>
    </row>
    <row r="26" spans="1:9" x14ac:dyDescent="0.25">
      <c r="A26" s="136"/>
      <c r="B26" s="139"/>
      <c r="C26" s="126"/>
      <c r="D26" s="126"/>
      <c r="E26" s="126"/>
      <c r="F26" s="126"/>
      <c r="G26" s="126"/>
      <c r="H26" s="126"/>
      <c r="I26" s="5" t="s">
        <v>27</v>
      </c>
    </row>
    <row r="27" spans="1:9" x14ac:dyDescent="0.25">
      <c r="A27" s="136"/>
      <c r="B27" s="139"/>
      <c r="C27" s="126"/>
      <c r="D27" s="126"/>
      <c r="E27" s="126"/>
      <c r="F27" s="126"/>
      <c r="G27" s="126"/>
      <c r="H27" s="126"/>
      <c r="I27" s="5" t="s">
        <v>28</v>
      </c>
    </row>
    <row r="28" spans="1:9" ht="25.5" customHeight="1" thickBot="1" x14ac:dyDescent="0.3">
      <c r="A28" s="137"/>
      <c r="B28" s="140"/>
      <c r="C28" s="127"/>
      <c r="D28" s="127"/>
      <c r="E28" s="127"/>
      <c r="F28" s="127"/>
      <c r="G28" s="127"/>
      <c r="H28" s="127"/>
      <c r="I28" s="6" t="s">
        <v>29</v>
      </c>
    </row>
    <row r="29" spans="1:9" x14ac:dyDescent="0.25">
      <c r="A29" s="125" t="s">
        <v>54</v>
      </c>
      <c r="B29" s="125" t="s">
        <v>55</v>
      </c>
      <c r="C29" s="125" t="s">
        <v>56</v>
      </c>
      <c r="D29" s="5" t="s">
        <v>57</v>
      </c>
      <c r="E29" s="125" t="s">
        <v>58</v>
      </c>
      <c r="F29" s="125" t="s">
        <v>23</v>
      </c>
      <c r="G29" s="125" t="s">
        <v>59</v>
      </c>
      <c r="H29" s="125" t="s">
        <v>825</v>
      </c>
      <c r="I29" s="5" t="s">
        <v>25</v>
      </c>
    </row>
    <row r="30" spans="1:9" ht="48" x14ac:dyDescent="0.25">
      <c r="A30" s="126"/>
      <c r="B30" s="126"/>
      <c r="C30" s="126"/>
      <c r="D30" s="5" t="s">
        <v>60</v>
      </c>
      <c r="E30" s="126"/>
      <c r="F30" s="126"/>
      <c r="G30" s="126"/>
      <c r="H30" s="126"/>
      <c r="I30" s="5" t="s">
        <v>26</v>
      </c>
    </row>
    <row r="31" spans="1:9" x14ac:dyDescent="0.25">
      <c r="A31" s="126"/>
      <c r="B31" s="126"/>
      <c r="C31" s="126"/>
      <c r="D31" s="7"/>
      <c r="E31" s="126"/>
      <c r="F31" s="126"/>
      <c r="G31" s="126"/>
      <c r="H31" s="126"/>
      <c r="I31" s="5" t="s">
        <v>27</v>
      </c>
    </row>
    <row r="32" spans="1:9" x14ac:dyDescent="0.25">
      <c r="A32" s="126"/>
      <c r="B32" s="126"/>
      <c r="C32" s="126"/>
      <c r="D32" s="7"/>
      <c r="E32" s="126"/>
      <c r="F32" s="126"/>
      <c r="G32" s="126"/>
      <c r="H32" s="126"/>
      <c r="I32" s="5" t="s">
        <v>28</v>
      </c>
    </row>
    <row r="33" spans="1:9" ht="150.75" customHeight="1" thickBot="1" x14ac:dyDescent="0.3">
      <c r="A33" s="127"/>
      <c r="B33" s="127"/>
      <c r="C33" s="127"/>
      <c r="D33" s="8"/>
      <c r="E33" s="127"/>
      <c r="F33" s="127"/>
      <c r="G33" s="127"/>
      <c r="H33" s="127"/>
      <c r="I33" s="6" t="s">
        <v>29</v>
      </c>
    </row>
    <row r="34" spans="1:9" x14ac:dyDescent="0.25">
      <c r="A34" s="125"/>
      <c r="B34" s="125" t="s">
        <v>61</v>
      </c>
      <c r="C34" s="125" t="s">
        <v>62</v>
      </c>
      <c r="D34" s="125" t="s">
        <v>51</v>
      </c>
      <c r="E34" s="125" t="s">
        <v>267</v>
      </c>
      <c r="F34" s="125" t="s">
        <v>23</v>
      </c>
      <c r="G34" s="125" t="s">
        <v>63</v>
      </c>
      <c r="H34" s="125" t="s">
        <v>720</v>
      </c>
      <c r="I34" s="5" t="s">
        <v>25</v>
      </c>
    </row>
    <row r="35" spans="1:9" x14ac:dyDescent="0.25">
      <c r="A35" s="126"/>
      <c r="B35" s="126"/>
      <c r="C35" s="126"/>
      <c r="D35" s="126"/>
      <c r="E35" s="126"/>
      <c r="F35" s="126"/>
      <c r="G35" s="126"/>
      <c r="H35" s="126"/>
      <c r="I35" s="5" t="s">
        <v>26</v>
      </c>
    </row>
    <row r="36" spans="1:9" x14ac:dyDescent="0.25">
      <c r="A36" s="126"/>
      <c r="B36" s="126"/>
      <c r="C36" s="126"/>
      <c r="D36" s="126"/>
      <c r="E36" s="126"/>
      <c r="F36" s="126"/>
      <c r="G36" s="126"/>
      <c r="H36" s="126"/>
      <c r="I36" s="5" t="s">
        <v>27</v>
      </c>
    </row>
    <row r="37" spans="1:9" x14ac:dyDescent="0.25">
      <c r="A37" s="126"/>
      <c r="B37" s="126"/>
      <c r="C37" s="126"/>
      <c r="D37" s="126"/>
      <c r="E37" s="126"/>
      <c r="F37" s="126"/>
      <c r="G37" s="126"/>
      <c r="H37" s="126"/>
      <c r="I37" s="5" t="s">
        <v>28</v>
      </c>
    </row>
    <row r="38" spans="1:9" ht="30.75" customHeight="1" thickBot="1" x14ac:dyDescent="0.3">
      <c r="A38" s="127"/>
      <c r="B38" s="127"/>
      <c r="C38" s="127"/>
      <c r="D38" s="127"/>
      <c r="E38" s="127"/>
      <c r="F38" s="127"/>
      <c r="G38" s="127"/>
      <c r="H38" s="127"/>
      <c r="I38" s="6" t="s">
        <v>29</v>
      </c>
    </row>
    <row r="39" spans="1:9" x14ac:dyDescent="0.25">
      <c r="A39" s="125"/>
      <c r="B39" s="125" t="s">
        <v>64</v>
      </c>
      <c r="C39" s="125" t="s">
        <v>65</v>
      </c>
      <c r="D39" s="125" t="s">
        <v>57</v>
      </c>
      <c r="E39" s="125" t="s">
        <v>66</v>
      </c>
      <c r="F39" s="125" t="s">
        <v>23</v>
      </c>
      <c r="G39" s="125" t="s">
        <v>67</v>
      </c>
      <c r="H39" s="125"/>
      <c r="I39" s="5" t="s">
        <v>25</v>
      </c>
    </row>
    <row r="40" spans="1:9" x14ac:dyDescent="0.25">
      <c r="A40" s="126"/>
      <c r="B40" s="126"/>
      <c r="C40" s="126"/>
      <c r="D40" s="126"/>
      <c r="E40" s="126"/>
      <c r="F40" s="126"/>
      <c r="G40" s="126"/>
      <c r="H40" s="126"/>
      <c r="I40" s="5" t="s">
        <v>26</v>
      </c>
    </row>
    <row r="41" spans="1:9" x14ac:dyDescent="0.25">
      <c r="A41" s="126"/>
      <c r="B41" s="126"/>
      <c r="C41" s="126"/>
      <c r="D41" s="126"/>
      <c r="E41" s="126"/>
      <c r="F41" s="126"/>
      <c r="G41" s="126"/>
      <c r="H41" s="126"/>
      <c r="I41" s="5" t="s">
        <v>27</v>
      </c>
    </row>
    <row r="42" spans="1:9" x14ac:dyDescent="0.25">
      <c r="A42" s="126"/>
      <c r="B42" s="126"/>
      <c r="C42" s="126"/>
      <c r="D42" s="126"/>
      <c r="E42" s="126"/>
      <c r="F42" s="126"/>
      <c r="G42" s="126"/>
      <c r="H42" s="126"/>
      <c r="I42" s="5" t="s">
        <v>28</v>
      </c>
    </row>
    <row r="43" spans="1:9" ht="2.25" customHeight="1" thickBot="1" x14ac:dyDescent="0.3">
      <c r="A43" s="127"/>
      <c r="B43" s="127"/>
      <c r="C43" s="127"/>
      <c r="D43" s="127"/>
      <c r="E43" s="127"/>
      <c r="F43" s="127"/>
      <c r="G43" s="127"/>
      <c r="H43" s="127"/>
      <c r="I43" s="6" t="s">
        <v>29</v>
      </c>
    </row>
    <row r="44" spans="1:9" x14ac:dyDescent="0.25">
      <c r="A44" s="125"/>
      <c r="B44" s="125" t="s">
        <v>68</v>
      </c>
      <c r="C44" s="125" t="s">
        <v>69</v>
      </c>
      <c r="D44" s="125" t="s">
        <v>57</v>
      </c>
      <c r="E44" s="125" t="s">
        <v>70</v>
      </c>
      <c r="F44" s="125" t="s">
        <v>23</v>
      </c>
      <c r="G44" s="125" t="s">
        <v>71</v>
      </c>
      <c r="H44" s="125" t="s">
        <v>115</v>
      </c>
      <c r="I44" s="5" t="s">
        <v>25</v>
      </c>
    </row>
    <row r="45" spans="1:9" ht="13.5" customHeight="1" thickBot="1" x14ac:dyDescent="0.3">
      <c r="A45" s="126"/>
      <c r="B45" s="126"/>
      <c r="C45" s="126"/>
      <c r="D45" s="126"/>
      <c r="E45" s="126"/>
      <c r="F45" s="126"/>
      <c r="G45" s="126"/>
      <c r="H45" s="126"/>
      <c r="I45" s="5" t="s">
        <v>26</v>
      </c>
    </row>
    <row r="46" spans="1:9" ht="15.75" hidden="1" thickBot="1" x14ac:dyDescent="0.3">
      <c r="A46" s="126"/>
      <c r="B46" s="126"/>
      <c r="C46" s="126"/>
      <c r="D46" s="126"/>
      <c r="E46" s="126"/>
      <c r="F46" s="126"/>
      <c r="G46" s="126"/>
      <c r="H46" s="126"/>
      <c r="I46" s="5" t="s">
        <v>27</v>
      </c>
    </row>
    <row r="47" spans="1:9" ht="15.75" hidden="1" thickBot="1" x14ac:dyDescent="0.3">
      <c r="A47" s="126"/>
      <c r="B47" s="126"/>
      <c r="C47" s="126"/>
      <c r="D47" s="126"/>
      <c r="E47" s="126"/>
      <c r="F47" s="126"/>
      <c r="G47" s="126"/>
      <c r="H47" s="126"/>
      <c r="I47" s="5" t="s">
        <v>28</v>
      </c>
    </row>
    <row r="48" spans="1:9" ht="15.75" hidden="1" thickBot="1" x14ac:dyDescent="0.3">
      <c r="A48" s="127"/>
      <c r="B48" s="127"/>
      <c r="C48" s="127"/>
      <c r="D48" s="127"/>
      <c r="E48" s="127"/>
      <c r="F48" s="127"/>
      <c r="G48" s="127"/>
      <c r="H48" s="127"/>
      <c r="I48" s="6" t="s">
        <v>29</v>
      </c>
    </row>
    <row r="49" spans="1:9" x14ac:dyDescent="0.25">
      <c r="A49" s="125" t="s">
        <v>72</v>
      </c>
      <c r="B49" s="125"/>
      <c r="C49" s="125" t="s">
        <v>73</v>
      </c>
      <c r="D49" s="125" t="s">
        <v>74</v>
      </c>
      <c r="E49" s="125" t="s">
        <v>75</v>
      </c>
      <c r="F49" s="125" t="s">
        <v>76</v>
      </c>
      <c r="G49" s="125" t="s">
        <v>77</v>
      </c>
      <c r="H49" s="125" t="s">
        <v>269</v>
      </c>
      <c r="I49" s="5" t="s">
        <v>25</v>
      </c>
    </row>
    <row r="50" spans="1:9" x14ac:dyDescent="0.25">
      <c r="A50" s="126"/>
      <c r="B50" s="126"/>
      <c r="C50" s="126"/>
      <c r="D50" s="126"/>
      <c r="E50" s="126"/>
      <c r="F50" s="126"/>
      <c r="G50" s="126"/>
      <c r="H50" s="126"/>
      <c r="I50" s="5" t="s">
        <v>26</v>
      </c>
    </row>
    <row r="51" spans="1:9" x14ac:dyDescent="0.25">
      <c r="A51" s="126"/>
      <c r="B51" s="126"/>
      <c r="C51" s="126"/>
      <c r="D51" s="126"/>
      <c r="E51" s="126"/>
      <c r="F51" s="126"/>
      <c r="G51" s="126"/>
      <c r="H51" s="126"/>
      <c r="I51" s="5" t="s">
        <v>27</v>
      </c>
    </row>
    <row r="52" spans="1:9" x14ac:dyDescent="0.25">
      <c r="A52" s="126"/>
      <c r="B52" s="126"/>
      <c r="C52" s="126"/>
      <c r="D52" s="126"/>
      <c r="E52" s="126"/>
      <c r="F52" s="126"/>
      <c r="G52" s="126"/>
      <c r="H52" s="126"/>
      <c r="I52" s="5" t="s">
        <v>28</v>
      </c>
    </row>
    <row r="53" spans="1:9" ht="70.5" customHeight="1" thickBot="1" x14ac:dyDescent="0.3">
      <c r="A53" s="127"/>
      <c r="B53" s="127"/>
      <c r="C53" s="127"/>
      <c r="D53" s="127"/>
      <c r="E53" s="127"/>
      <c r="F53" s="127"/>
      <c r="G53" s="127"/>
      <c r="H53" s="127"/>
      <c r="I53" s="6" t="s">
        <v>29</v>
      </c>
    </row>
  </sheetData>
  <mergeCells count="76">
    <mergeCell ref="H34:H38"/>
    <mergeCell ref="H39:H43"/>
    <mergeCell ref="H49:H53"/>
    <mergeCell ref="H14:H18"/>
    <mergeCell ref="H9:H13"/>
    <mergeCell ref="H19:H23"/>
    <mergeCell ref="H24:H28"/>
    <mergeCell ref="H29:H33"/>
    <mergeCell ref="H44:H48"/>
    <mergeCell ref="G34:G38"/>
    <mergeCell ref="F39:F43"/>
    <mergeCell ref="G39:G43"/>
    <mergeCell ref="F34:F38"/>
    <mergeCell ref="G24:G28"/>
    <mergeCell ref="G29:G33"/>
    <mergeCell ref="F24:F28"/>
    <mergeCell ref="F49:F53"/>
    <mergeCell ref="G49:G53"/>
    <mergeCell ref="A44:A48"/>
    <mergeCell ref="B44:B48"/>
    <mergeCell ref="C44:C48"/>
    <mergeCell ref="D44:D48"/>
    <mergeCell ref="E44:E48"/>
    <mergeCell ref="F44:F48"/>
    <mergeCell ref="A49:A53"/>
    <mergeCell ref="B49:B53"/>
    <mergeCell ref="C49:C53"/>
    <mergeCell ref="D49:D53"/>
    <mergeCell ref="E49:E53"/>
    <mergeCell ref="G44:G48"/>
    <mergeCell ref="A39:A43"/>
    <mergeCell ref="B39:B43"/>
    <mergeCell ref="C39:C43"/>
    <mergeCell ref="D39:D43"/>
    <mergeCell ref="E39:E43"/>
    <mergeCell ref="A34:A38"/>
    <mergeCell ref="B34:B38"/>
    <mergeCell ref="C34:C38"/>
    <mergeCell ref="D34:D38"/>
    <mergeCell ref="E34:E38"/>
    <mergeCell ref="A29:A33"/>
    <mergeCell ref="B29:B33"/>
    <mergeCell ref="C29:C33"/>
    <mergeCell ref="E29:E33"/>
    <mergeCell ref="F29:F33"/>
    <mergeCell ref="A24:A28"/>
    <mergeCell ref="B24:B28"/>
    <mergeCell ref="C24:C28"/>
    <mergeCell ref="D24:D28"/>
    <mergeCell ref="E24:E28"/>
    <mergeCell ref="A1:I1"/>
    <mergeCell ref="A4:A8"/>
    <mergeCell ref="B4:B8"/>
    <mergeCell ref="C4:C8"/>
    <mergeCell ref="D4:D8"/>
    <mergeCell ref="E4:E8"/>
    <mergeCell ref="F4:F8"/>
    <mergeCell ref="G4:G8"/>
    <mergeCell ref="H4:H8"/>
    <mergeCell ref="F19:F23"/>
    <mergeCell ref="G19:G23"/>
    <mergeCell ref="B9:B23"/>
    <mergeCell ref="F9:F13"/>
    <mergeCell ref="G9:G13"/>
    <mergeCell ref="D14:D18"/>
    <mergeCell ref="E14:E18"/>
    <mergeCell ref="F14:F18"/>
    <mergeCell ref="G14:G18"/>
    <mergeCell ref="D19:D22"/>
    <mergeCell ref="A9:A23"/>
    <mergeCell ref="C14:C18"/>
    <mergeCell ref="C9:C13"/>
    <mergeCell ref="D9:D13"/>
    <mergeCell ref="E9:E13"/>
    <mergeCell ref="C19:C23"/>
    <mergeCell ref="E19:E23"/>
  </mergeCells>
  <pageMargins left="0.7" right="0.7" top="0.75" bottom="0.75" header="0.3" footer="0.3"/>
  <pageSetup scale="90" orientation="portrait" r:id="rId1"/>
  <rowBreaks count="1" manualBreakCount="1">
    <brk id="33" max="7" man="1"/>
  </rowBreaks>
  <colBreaks count="1" manualBreakCount="1">
    <brk id="6" max="52"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S45" sqref="S45"/>
    </sheetView>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6:M17"/>
  <sheetViews>
    <sheetView workbookViewId="0">
      <selection activeCell="I25" sqref="I25"/>
    </sheetView>
  </sheetViews>
  <sheetFormatPr defaultRowHeight="15" x14ac:dyDescent="0.25"/>
  <cols>
    <col min="6" max="6" width="24.5703125" customWidth="1"/>
    <col min="7" max="7" width="12.5703125" bestFit="1" customWidth="1"/>
    <col min="8" max="8" width="52" customWidth="1"/>
    <col min="9" max="9" width="29.28515625" customWidth="1"/>
  </cols>
  <sheetData>
    <row r="6" spans="6:13" x14ac:dyDescent="0.25">
      <c r="F6" s="49" t="s">
        <v>190</v>
      </c>
      <c r="G6" s="49" t="s">
        <v>193</v>
      </c>
      <c r="H6" s="49" t="s">
        <v>166</v>
      </c>
      <c r="I6" s="49" t="s">
        <v>195</v>
      </c>
    </row>
    <row r="7" spans="6:13" ht="30" x14ac:dyDescent="0.25">
      <c r="F7" s="50" t="s">
        <v>718</v>
      </c>
      <c r="G7" s="51">
        <v>5000</v>
      </c>
      <c r="H7" s="52" t="s">
        <v>194</v>
      </c>
      <c r="I7" s="50" t="s">
        <v>196</v>
      </c>
      <c r="M7">
        <v>5500</v>
      </c>
    </row>
    <row r="8" spans="6:13" ht="60" x14ac:dyDescent="0.25">
      <c r="F8" s="52" t="s">
        <v>719</v>
      </c>
      <c r="G8" s="51">
        <v>14000</v>
      </c>
      <c r="H8" s="52" t="s">
        <v>197</v>
      </c>
      <c r="I8" s="50" t="s">
        <v>198</v>
      </c>
    </row>
    <row r="9" spans="6:13" ht="30" x14ac:dyDescent="0.25">
      <c r="F9" s="52" t="s">
        <v>199</v>
      </c>
      <c r="G9" s="51">
        <v>30000</v>
      </c>
      <c r="H9" s="52" t="s">
        <v>200</v>
      </c>
      <c r="I9" s="50" t="s">
        <v>191</v>
      </c>
    </row>
    <row r="10" spans="6:13" ht="30" x14ac:dyDescent="0.25">
      <c r="F10" s="50" t="s">
        <v>204</v>
      </c>
      <c r="G10" s="51">
        <v>5000</v>
      </c>
      <c r="H10" s="50" t="s">
        <v>205</v>
      </c>
      <c r="I10" s="52" t="s">
        <v>203</v>
      </c>
      <c r="M10">
        <v>6500</v>
      </c>
    </row>
    <row r="11" spans="6:13" ht="45" x14ac:dyDescent="0.25">
      <c r="F11" s="50" t="s">
        <v>202</v>
      </c>
      <c r="G11" s="47">
        <v>87000</v>
      </c>
      <c r="H11" s="52" t="s">
        <v>210</v>
      </c>
      <c r="I11" s="50" t="s">
        <v>201</v>
      </c>
    </row>
    <row r="12" spans="6:13" ht="45" x14ac:dyDescent="0.25">
      <c r="F12" s="52" t="s">
        <v>206</v>
      </c>
      <c r="G12" s="54">
        <v>2500</v>
      </c>
      <c r="H12" s="48" t="s">
        <v>209</v>
      </c>
      <c r="I12" s="50" t="s">
        <v>208</v>
      </c>
    </row>
    <row r="15" spans="6:13" x14ac:dyDescent="0.25">
      <c r="G15" s="53">
        <f>SUM(G7:G12)</f>
        <v>143500</v>
      </c>
    </row>
    <row r="17" spans="6:6" x14ac:dyDescent="0.25">
      <c r="F17" t="s">
        <v>207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election activeCell="W35" sqref="W35"/>
    </sheetView>
  </sheetViews>
  <sheetFormatPr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J28"/>
  <sheetViews>
    <sheetView topLeftCell="A12" workbookViewId="0">
      <selection activeCell="A25" sqref="A25:XFD25"/>
    </sheetView>
  </sheetViews>
  <sheetFormatPr defaultRowHeight="15" x14ac:dyDescent="0.25"/>
  <cols>
    <col min="5" max="5" width="12.85546875" customWidth="1"/>
    <col min="6" max="6" width="13.42578125" customWidth="1"/>
    <col min="9" max="9" width="56" customWidth="1"/>
    <col min="10" max="10" width="35.140625" customWidth="1"/>
  </cols>
  <sheetData>
    <row r="5" spans="4:10" ht="19.5" thickBot="1" x14ac:dyDescent="0.3">
      <c r="D5" s="170" t="s">
        <v>167</v>
      </c>
      <c r="E5" s="170"/>
      <c r="F5" s="170"/>
      <c r="G5" s="170"/>
      <c r="H5" s="170"/>
      <c r="I5" s="170"/>
      <c r="J5" s="170"/>
    </row>
    <row r="6" spans="4:10" ht="30.75" thickBot="1" x14ac:dyDescent="0.3">
      <c r="D6" s="19" t="s">
        <v>168</v>
      </c>
      <c r="E6" s="20" t="s">
        <v>169</v>
      </c>
      <c r="F6" s="20" t="s">
        <v>170</v>
      </c>
      <c r="G6" s="20" t="s">
        <v>171</v>
      </c>
      <c r="H6" s="20" t="s">
        <v>172</v>
      </c>
      <c r="I6" s="20" t="s">
        <v>173</v>
      </c>
      <c r="J6" s="20" t="s">
        <v>174</v>
      </c>
    </row>
    <row r="7" spans="4:10" ht="15.75" thickBot="1" x14ac:dyDescent="0.3">
      <c r="D7" s="13">
        <v>42095</v>
      </c>
      <c r="E7" s="14">
        <v>81</v>
      </c>
      <c r="F7" s="14">
        <v>1</v>
      </c>
      <c r="G7" s="14">
        <v>1</v>
      </c>
      <c r="H7" s="15">
        <v>2000</v>
      </c>
      <c r="I7" s="14"/>
      <c r="J7" s="14" t="s">
        <v>162</v>
      </c>
    </row>
    <row r="8" spans="4:10" ht="15.75" thickBot="1" x14ac:dyDescent="0.3">
      <c r="D8" s="13">
        <v>42248</v>
      </c>
      <c r="E8" s="14">
        <v>32</v>
      </c>
      <c r="F8" s="14">
        <v>2</v>
      </c>
      <c r="G8" s="14">
        <v>2</v>
      </c>
      <c r="H8" s="15">
        <v>1200</v>
      </c>
      <c r="I8" s="14"/>
      <c r="J8" s="14" t="s">
        <v>162</v>
      </c>
    </row>
    <row r="9" spans="4:10" ht="15.75" thickBot="1" x14ac:dyDescent="0.3">
      <c r="D9" s="13">
        <v>42461</v>
      </c>
      <c r="E9" s="14">
        <v>101</v>
      </c>
      <c r="F9" s="14">
        <v>3</v>
      </c>
      <c r="G9" s="14">
        <v>3</v>
      </c>
      <c r="H9" s="15">
        <v>1500</v>
      </c>
      <c r="I9" s="14"/>
      <c r="J9" s="14" t="s">
        <v>162</v>
      </c>
    </row>
    <row r="10" spans="4:10" ht="15.75" thickBot="1" x14ac:dyDescent="0.3">
      <c r="D10" s="13">
        <v>42614</v>
      </c>
      <c r="E10" s="14">
        <v>52</v>
      </c>
      <c r="F10" s="14">
        <v>3</v>
      </c>
      <c r="G10" s="14">
        <v>3</v>
      </c>
      <c r="H10" s="15">
        <v>2000</v>
      </c>
      <c r="I10" s="14"/>
      <c r="J10" s="14" t="s">
        <v>162</v>
      </c>
    </row>
    <row r="11" spans="4:10" ht="15.75" thickBot="1" x14ac:dyDescent="0.3">
      <c r="D11" s="13">
        <v>42826</v>
      </c>
      <c r="E11" s="14">
        <v>118</v>
      </c>
      <c r="F11" s="14">
        <v>5</v>
      </c>
      <c r="G11" s="14">
        <v>5</v>
      </c>
      <c r="H11" s="15">
        <v>4800</v>
      </c>
      <c r="I11" s="14"/>
      <c r="J11" s="14" t="s">
        <v>175</v>
      </c>
    </row>
    <row r="12" spans="4:10" ht="30.75" thickBot="1" x14ac:dyDescent="0.3">
      <c r="D12" s="13">
        <v>42979</v>
      </c>
      <c r="E12" s="14">
        <v>81</v>
      </c>
      <c r="F12" s="14">
        <v>7</v>
      </c>
      <c r="G12" s="14">
        <v>6.5</v>
      </c>
      <c r="H12" s="15">
        <v>4500</v>
      </c>
      <c r="I12" s="14"/>
      <c r="J12" s="14" t="s">
        <v>176</v>
      </c>
    </row>
    <row r="13" spans="4:10" ht="30.75" thickBot="1" x14ac:dyDescent="0.3">
      <c r="D13" s="13">
        <v>43191</v>
      </c>
      <c r="E13" s="14">
        <v>191</v>
      </c>
      <c r="F13" s="14">
        <v>8</v>
      </c>
      <c r="G13" s="14">
        <v>7</v>
      </c>
      <c r="H13" s="15">
        <v>5100</v>
      </c>
      <c r="I13" s="14" t="s">
        <v>177</v>
      </c>
      <c r="J13" s="14" t="s">
        <v>178</v>
      </c>
    </row>
    <row r="14" spans="4:10" ht="30.75" thickBot="1" x14ac:dyDescent="0.3">
      <c r="D14" s="13">
        <v>43344</v>
      </c>
      <c r="E14" s="14">
        <v>93</v>
      </c>
      <c r="F14" s="14">
        <v>8</v>
      </c>
      <c r="G14" s="14">
        <v>7</v>
      </c>
      <c r="H14" s="15">
        <v>4000</v>
      </c>
      <c r="I14" s="14" t="s">
        <v>179</v>
      </c>
      <c r="J14" s="14" t="s">
        <v>178</v>
      </c>
    </row>
    <row r="15" spans="4:10" ht="30.75" thickBot="1" x14ac:dyDescent="0.3">
      <c r="D15" s="13">
        <v>43556</v>
      </c>
      <c r="E15" s="14">
        <v>232</v>
      </c>
      <c r="F15" s="14">
        <v>9</v>
      </c>
      <c r="G15" s="14">
        <v>8</v>
      </c>
      <c r="H15" s="15">
        <v>5600</v>
      </c>
      <c r="I15" s="14" t="s">
        <v>180</v>
      </c>
      <c r="J15" s="14" t="s">
        <v>181</v>
      </c>
    </row>
    <row r="16" spans="4:10" x14ac:dyDescent="0.25">
      <c r="D16" s="171">
        <v>43709</v>
      </c>
      <c r="E16" s="173">
        <v>167</v>
      </c>
      <c r="F16" s="173">
        <v>11</v>
      </c>
      <c r="G16" s="173">
        <v>10</v>
      </c>
      <c r="H16" s="177">
        <v>3345</v>
      </c>
      <c r="I16" s="16" t="s">
        <v>182</v>
      </c>
      <c r="J16" s="173" t="s">
        <v>181</v>
      </c>
    </row>
    <row r="17" spans="4:10" ht="15.75" thickBot="1" x14ac:dyDescent="0.3">
      <c r="D17" s="172"/>
      <c r="E17" s="174"/>
      <c r="F17" s="174"/>
      <c r="G17" s="174"/>
      <c r="H17" s="178"/>
      <c r="I17" s="14" t="s">
        <v>183</v>
      </c>
      <c r="J17" s="174"/>
    </row>
    <row r="18" spans="4:10" ht="45.75" thickBot="1" x14ac:dyDescent="0.3">
      <c r="D18" s="13">
        <v>44287</v>
      </c>
      <c r="E18" s="14">
        <v>215</v>
      </c>
      <c r="F18" s="14">
        <v>8</v>
      </c>
      <c r="G18" s="14">
        <v>10</v>
      </c>
      <c r="H18" s="15">
        <v>6960</v>
      </c>
      <c r="I18" s="14" t="s">
        <v>184</v>
      </c>
      <c r="J18" s="14" t="s">
        <v>181</v>
      </c>
    </row>
    <row r="19" spans="4:10" x14ac:dyDescent="0.25">
      <c r="D19" s="171">
        <v>44440</v>
      </c>
      <c r="E19" s="173">
        <v>173</v>
      </c>
      <c r="F19" s="173">
        <v>9</v>
      </c>
      <c r="G19" s="173">
        <v>10.5</v>
      </c>
      <c r="H19" s="16"/>
      <c r="I19" s="175" t="s">
        <v>185</v>
      </c>
      <c r="J19" s="173" t="s">
        <v>181</v>
      </c>
    </row>
    <row r="20" spans="4:10" ht="48.75" customHeight="1" thickBot="1" x14ac:dyDescent="0.3">
      <c r="D20" s="172"/>
      <c r="E20" s="174"/>
      <c r="F20" s="174"/>
      <c r="G20" s="174"/>
      <c r="H20" s="15">
        <v>7605</v>
      </c>
      <c r="I20" s="176"/>
      <c r="J20" s="174"/>
    </row>
    <row r="21" spans="4:10" ht="66.75" customHeight="1" thickBot="1" x14ac:dyDescent="0.3">
      <c r="D21" s="13">
        <v>44652</v>
      </c>
      <c r="E21" s="14">
        <v>180</v>
      </c>
      <c r="F21" s="14" t="s">
        <v>186</v>
      </c>
      <c r="G21" s="14">
        <v>9</v>
      </c>
      <c r="H21" s="15">
        <v>7860</v>
      </c>
      <c r="I21" s="95" t="s">
        <v>187</v>
      </c>
      <c r="J21" s="14" t="s">
        <v>181</v>
      </c>
    </row>
    <row r="22" spans="4:10" x14ac:dyDescent="0.25">
      <c r="D22" s="171"/>
      <c r="E22" s="173"/>
      <c r="F22" s="173"/>
      <c r="G22" s="173"/>
      <c r="H22" s="16"/>
      <c r="I22" s="175"/>
      <c r="J22" s="173"/>
    </row>
    <row r="23" spans="4:10" ht="15.75" thickBot="1" x14ac:dyDescent="0.3">
      <c r="D23" s="172"/>
      <c r="E23" s="174"/>
      <c r="F23" s="174"/>
      <c r="G23" s="174"/>
      <c r="H23" s="15"/>
      <c r="I23" s="176"/>
      <c r="J23" s="174"/>
    </row>
    <row r="24" spans="4:10" ht="15.75" thickBot="1" x14ac:dyDescent="0.3">
      <c r="D24" s="13"/>
      <c r="E24" s="14"/>
      <c r="F24" s="14"/>
      <c r="G24" s="14"/>
      <c r="H24" s="15"/>
      <c r="I24" s="95"/>
      <c r="J24" s="14"/>
    </row>
    <row r="25" spans="4:10" x14ac:dyDescent="0.25">
      <c r="D25" s="96"/>
      <c r="E25" s="97"/>
      <c r="F25" s="97"/>
      <c r="G25" s="97"/>
      <c r="H25" s="98"/>
      <c r="I25" s="99"/>
      <c r="J25" s="97"/>
    </row>
    <row r="26" spans="4:10" x14ac:dyDescent="0.25">
      <c r="D26" t="s">
        <v>188</v>
      </c>
    </row>
    <row r="28" spans="4:10" x14ac:dyDescent="0.25">
      <c r="E28">
        <f>SUM(E19:E21)</f>
        <v>353</v>
      </c>
      <c r="F28">
        <v>16</v>
      </c>
      <c r="G28">
        <f>SUM(G19:G21)</f>
        <v>19.5</v>
      </c>
      <c r="H28">
        <f>SUM(H19:H21)</f>
        <v>15465</v>
      </c>
      <c r="I28" t="s">
        <v>189</v>
      </c>
    </row>
  </sheetData>
  <mergeCells count="19">
    <mergeCell ref="J22:J23"/>
    <mergeCell ref="D22:D23"/>
    <mergeCell ref="E22:E23"/>
    <mergeCell ref="F22:F23"/>
    <mergeCell ref="G22:G23"/>
    <mergeCell ref="I22:I23"/>
    <mergeCell ref="D5:J5"/>
    <mergeCell ref="D19:D20"/>
    <mergeCell ref="E19:E20"/>
    <mergeCell ref="F19:F20"/>
    <mergeCell ref="G19:G20"/>
    <mergeCell ref="I19:I20"/>
    <mergeCell ref="J19:J20"/>
    <mergeCell ref="D16:D17"/>
    <mergeCell ref="E16:E17"/>
    <mergeCell ref="F16:F17"/>
    <mergeCell ref="G16:G17"/>
    <mergeCell ref="H16:H17"/>
    <mergeCell ref="J16:J17"/>
  </mergeCells>
  <phoneticPr fontId="24" type="noConversion"/>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B2" sqref="AB2"/>
    </sheetView>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10" sqref="C10"/>
    </sheetView>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Y22" sqref="Y22"/>
    </sheetView>
  </sheetViews>
  <sheetFormatPr defaultRowHeight="15" x14ac:dyDescent="0.2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X27" sqref="X27"/>
    </sheetView>
  </sheetViews>
  <sheetFormatPr defaultRowHeight="15" x14ac:dyDescent="0.25"/>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46"/>
  <sheetViews>
    <sheetView workbookViewId="0">
      <selection activeCell="E8" sqref="E8"/>
    </sheetView>
  </sheetViews>
  <sheetFormatPr defaultRowHeight="15" x14ac:dyDescent="0.25"/>
  <cols>
    <col min="3" max="3" width="16" bestFit="1" customWidth="1"/>
    <col min="4" max="4" width="27.85546875" bestFit="1" customWidth="1"/>
    <col min="5" max="5" width="86.140625" customWidth="1"/>
    <col min="6" max="6" width="15" bestFit="1" customWidth="1"/>
    <col min="7" max="7" width="15.85546875" customWidth="1"/>
    <col min="8" max="8" width="20.7109375" customWidth="1"/>
    <col min="9" max="9" width="18.85546875" bestFit="1" customWidth="1"/>
    <col min="10" max="10" width="21.28515625" hidden="1" customWidth="1"/>
    <col min="11" max="11" width="20.7109375" hidden="1" customWidth="1"/>
    <col min="12" max="12" width="12.140625" hidden="1" customWidth="1"/>
    <col min="13" max="13" width="17" hidden="1" customWidth="1"/>
    <col min="14" max="14" width="61" customWidth="1"/>
  </cols>
  <sheetData>
    <row r="2" spans="3:19" ht="28.5" x14ac:dyDescent="0.45">
      <c r="C2" s="182" t="s">
        <v>211</v>
      </c>
      <c r="D2" s="182"/>
      <c r="E2" s="182"/>
      <c r="F2" s="182"/>
      <c r="G2" s="182"/>
      <c r="H2" s="182"/>
      <c r="I2" s="182"/>
      <c r="J2" s="182"/>
      <c r="K2" s="182"/>
      <c r="L2" s="182"/>
      <c r="M2" s="182"/>
    </row>
    <row r="5" spans="3:19" ht="18.75" x14ac:dyDescent="0.3">
      <c r="D5" s="183" t="s">
        <v>212</v>
      </c>
      <c r="E5" s="183"/>
      <c r="F5" s="183"/>
      <c r="G5" s="183"/>
      <c r="H5" s="183"/>
      <c r="I5" s="183"/>
      <c r="J5" s="183"/>
    </row>
    <row r="6" spans="3:19" ht="15.75" thickBot="1" x14ac:dyDescent="0.3"/>
    <row r="7" spans="3:19" ht="17.25" thickTop="1" thickBot="1" x14ac:dyDescent="0.3">
      <c r="D7" s="55" t="s">
        <v>213</v>
      </c>
      <c r="E7" s="56" t="s">
        <v>166</v>
      </c>
      <c r="F7" s="56" t="s">
        <v>214</v>
      </c>
      <c r="G7" s="56" t="s">
        <v>215</v>
      </c>
      <c r="H7" s="56" t="s">
        <v>216</v>
      </c>
      <c r="I7" s="56" t="s">
        <v>217</v>
      </c>
      <c r="J7" s="56" t="s">
        <v>217</v>
      </c>
      <c r="K7" s="56" t="s">
        <v>217</v>
      </c>
      <c r="L7" s="56" t="s">
        <v>217</v>
      </c>
      <c r="M7" s="56" t="s">
        <v>217</v>
      </c>
      <c r="N7" s="57" t="s">
        <v>218</v>
      </c>
    </row>
    <row r="8" spans="3:19" ht="117" customHeight="1" thickTop="1" x14ac:dyDescent="0.25">
      <c r="C8" s="50">
        <v>1</v>
      </c>
      <c r="D8" s="58" t="s">
        <v>219</v>
      </c>
      <c r="E8" s="59" t="s">
        <v>220</v>
      </c>
      <c r="F8" s="184" t="s">
        <v>221</v>
      </c>
      <c r="G8" s="186"/>
      <c r="H8" s="184" t="s">
        <v>222</v>
      </c>
      <c r="I8" s="184">
        <v>2022</v>
      </c>
      <c r="J8" s="186"/>
      <c r="K8" s="60"/>
      <c r="L8" s="60" t="s">
        <v>223</v>
      </c>
      <c r="M8" s="61">
        <v>2500</v>
      </c>
      <c r="N8" s="179" t="s">
        <v>224</v>
      </c>
    </row>
    <row r="9" spans="3:19" ht="104.25" customHeight="1" x14ac:dyDescent="0.25">
      <c r="C9" s="50">
        <v>2</v>
      </c>
      <c r="D9" s="50" t="s">
        <v>225</v>
      </c>
      <c r="E9" s="62" t="s">
        <v>226</v>
      </c>
      <c r="F9" s="185"/>
      <c r="G9" s="187"/>
      <c r="H9" s="185"/>
      <c r="I9" s="185"/>
      <c r="J9" s="187"/>
      <c r="K9" s="63"/>
      <c r="L9" s="63" t="s">
        <v>227</v>
      </c>
      <c r="M9" s="63">
        <v>800</v>
      </c>
      <c r="N9" s="180"/>
      <c r="S9" s="12"/>
    </row>
    <row r="10" spans="3:19" ht="120.75" customHeight="1" x14ac:dyDescent="0.25">
      <c r="C10" s="50">
        <v>3</v>
      </c>
      <c r="D10" s="50" t="s">
        <v>228</v>
      </c>
      <c r="E10" s="62" t="s">
        <v>229</v>
      </c>
      <c r="F10" s="185"/>
      <c r="G10" s="188"/>
      <c r="H10" s="185"/>
      <c r="I10" s="185"/>
      <c r="J10" s="188"/>
      <c r="K10" s="63"/>
      <c r="L10" s="63"/>
      <c r="M10" s="63"/>
      <c r="N10" s="181"/>
    </row>
    <row r="11" spans="3:19" x14ac:dyDescent="0.25">
      <c r="C11" s="50">
        <v>4</v>
      </c>
      <c r="D11" s="50" t="s">
        <v>230</v>
      </c>
      <c r="E11" s="62" t="s">
        <v>231</v>
      </c>
      <c r="F11" s="63"/>
      <c r="G11" s="63">
        <v>200</v>
      </c>
      <c r="H11" s="63" t="s">
        <v>192</v>
      </c>
      <c r="I11" s="63" t="s">
        <v>232</v>
      </c>
      <c r="J11" s="63"/>
      <c r="K11" s="63"/>
      <c r="L11" s="63"/>
      <c r="M11" s="63"/>
      <c r="N11" s="64" t="s">
        <v>233</v>
      </c>
    </row>
    <row r="12" spans="3:19" ht="45" x14ac:dyDescent="0.25">
      <c r="C12" s="50">
        <v>5</v>
      </c>
      <c r="D12" s="50" t="s">
        <v>234</v>
      </c>
      <c r="E12" s="63" t="s">
        <v>235</v>
      </c>
      <c r="F12" s="63"/>
      <c r="G12" s="63">
        <v>200</v>
      </c>
      <c r="H12" s="63" t="s">
        <v>192</v>
      </c>
      <c r="I12" s="63" t="s">
        <v>236</v>
      </c>
      <c r="J12" s="63"/>
      <c r="K12" s="63"/>
      <c r="L12" s="63"/>
      <c r="M12" s="63"/>
      <c r="N12" s="64" t="s">
        <v>237</v>
      </c>
    </row>
    <row r="13" spans="3:19" ht="30" x14ac:dyDescent="0.25">
      <c r="C13" s="50">
        <v>6</v>
      </c>
      <c r="D13" s="50" t="s">
        <v>238</v>
      </c>
      <c r="E13" s="62" t="s">
        <v>239</v>
      </c>
      <c r="F13" s="63"/>
      <c r="G13" s="63"/>
      <c r="H13" s="63" t="s">
        <v>240</v>
      </c>
      <c r="I13" s="63"/>
      <c r="J13" s="63"/>
      <c r="K13" s="63"/>
      <c r="L13" s="63"/>
      <c r="M13" s="63"/>
      <c r="N13" s="64" t="s">
        <v>241</v>
      </c>
    </row>
    <row r="14" spans="3:19" x14ac:dyDescent="0.25">
      <c r="C14" s="50">
        <v>7</v>
      </c>
      <c r="D14" s="50" t="s">
        <v>242</v>
      </c>
      <c r="E14" s="62" t="s">
        <v>243</v>
      </c>
      <c r="F14" s="63"/>
      <c r="G14" s="63"/>
      <c r="H14" s="63" t="s">
        <v>240</v>
      </c>
      <c r="I14" s="63"/>
      <c r="J14" s="63"/>
      <c r="K14" s="63"/>
      <c r="L14" s="63"/>
      <c r="M14" s="63"/>
      <c r="N14" s="64"/>
    </row>
    <row r="15" spans="3:19" x14ac:dyDescent="0.25">
      <c r="C15" s="50">
        <v>8</v>
      </c>
      <c r="D15" s="50" t="s">
        <v>244</v>
      </c>
      <c r="E15" s="62" t="s">
        <v>243</v>
      </c>
      <c r="F15" s="63"/>
      <c r="G15" s="63"/>
      <c r="H15" s="63" t="s">
        <v>240</v>
      </c>
      <c r="I15" s="63"/>
      <c r="J15" s="63"/>
      <c r="K15" s="63"/>
      <c r="L15" s="63"/>
      <c r="M15" s="63"/>
      <c r="N15" s="64"/>
    </row>
    <row r="16" spans="3:19" ht="30" x14ac:dyDescent="0.25">
      <c r="C16" s="50">
        <v>9</v>
      </c>
      <c r="D16" s="50" t="s">
        <v>245</v>
      </c>
      <c r="E16" s="62" t="s">
        <v>246</v>
      </c>
      <c r="F16" s="63"/>
      <c r="G16" s="63"/>
      <c r="H16" s="63" t="s">
        <v>247</v>
      </c>
      <c r="I16" s="63"/>
      <c r="J16" s="63"/>
      <c r="K16" s="63"/>
      <c r="L16" s="63"/>
      <c r="M16" s="63"/>
      <c r="N16" s="64"/>
    </row>
    <row r="17" spans="3:14" x14ac:dyDescent="0.25">
      <c r="C17" s="65">
        <v>10</v>
      </c>
      <c r="D17" s="65" t="s">
        <v>248</v>
      </c>
      <c r="E17" s="66" t="s">
        <v>249</v>
      </c>
      <c r="F17" s="67"/>
      <c r="G17" s="67"/>
      <c r="H17" s="67" t="s">
        <v>240</v>
      </c>
      <c r="I17" s="67" t="s">
        <v>250</v>
      </c>
      <c r="J17" s="67"/>
      <c r="K17" s="67"/>
      <c r="L17" s="67"/>
      <c r="M17" s="67"/>
      <c r="N17" s="68"/>
    </row>
    <row r="18" spans="3:14" x14ac:dyDescent="0.25">
      <c r="C18" s="65">
        <v>11</v>
      </c>
      <c r="D18" s="65" t="s">
        <v>251</v>
      </c>
      <c r="E18" s="66" t="s">
        <v>252</v>
      </c>
      <c r="F18" s="67"/>
      <c r="G18" s="67"/>
      <c r="H18" s="67" t="s">
        <v>253</v>
      </c>
      <c r="I18" s="67"/>
      <c r="J18" s="67"/>
      <c r="K18" s="67"/>
      <c r="L18" s="67"/>
      <c r="M18" s="67"/>
      <c r="N18" s="68" t="s">
        <v>254</v>
      </c>
    </row>
    <row r="19" spans="3:14" ht="15.75" thickBot="1" x14ac:dyDescent="0.3">
      <c r="C19" s="65">
        <v>12</v>
      </c>
      <c r="D19" s="65" t="s">
        <v>255</v>
      </c>
      <c r="E19" s="66" t="s">
        <v>252</v>
      </c>
      <c r="F19" s="67"/>
      <c r="G19" s="67"/>
      <c r="H19" s="67" t="s">
        <v>256</v>
      </c>
      <c r="I19" s="67"/>
      <c r="J19" s="67"/>
      <c r="K19" s="67"/>
      <c r="L19" s="67"/>
      <c r="M19" s="67"/>
      <c r="N19" s="69" t="s">
        <v>254</v>
      </c>
    </row>
    <row r="21" spans="3:14" x14ac:dyDescent="0.25">
      <c r="D21" s="70"/>
      <c r="K21" t="s">
        <v>257</v>
      </c>
    </row>
    <row r="22" spans="3:14" ht="30" x14ac:dyDescent="0.25">
      <c r="C22" s="71"/>
      <c r="D22" s="72"/>
      <c r="E22" s="73" t="s">
        <v>258</v>
      </c>
      <c r="K22" t="s">
        <v>259</v>
      </c>
      <c r="L22" s="70">
        <v>8800</v>
      </c>
      <c r="M22" s="74">
        <f>M8</f>
        <v>2500</v>
      </c>
    </row>
    <row r="23" spans="3:14" x14ac:dyDescent="0.25">
      <c r="K23" t="s">
        <v>260</v>
      </c>
      <c r="L23" s="70">
        <v>5175</v>
      </c>
      <c r="M23" s="70"/>
    </row>
    <row r="24" spans="3:14" x14ac:dyDescent="0.25">
      <c r="K24" t="s">
        <v>261</v>
      </c>
      <c r="L24" s="70">
        <v>0</v>
      </c>
      <c r="M24" s="70">
        <f>M9</f>
        <v>800</v>
      </c>
    </row>
    <row r="25" spans="3:14" x14ac:dyDescent="0.25">
      <c r="L25" s="70"/>
      <c r="M25" s="70"/>
    </row>
    <row r="26" spans="3:14" x14ac:dyDescent="0.25">
      <c r="K26" t="s">
        <v>262</v>
      </c>
      <c r="L26" s="70">
        <f>SUM(L22:L24)</f>
        <v>13975</v>
      </c>
      <c r="M26" s="70">
        <f>SUM(M22:M24)</f>
        <v>3300</v>
      </c>
    </row>
    <row r="27" spans="3:14" x14ac:dyDescent="0.25">
      <c r="K27" t="s">
        <v>263</v>
      </c>
      <c r="L27" s="70">
        <f>L26-M26</f>
        <v>10675</v>
      </c>
      <c r="M27" s="70"/>
    </row>
    <row r="29" spans="3:14" x14ac:dyDescent="0.25">
      <c r="K29" t="s">
        <v>264</v>
      </c>
    </row>
    <row r="34" spans="2:2" x14ac:dyDescent="0.25">
      <c r="B34" s="75"/>
    </row>
    <row r="35" spans="2:2" x14ac:dyDescent="0.25">
      <c r="B35" s="75"/>
    </row>
    <row r="37" spans="2:2" x14ac:dyDescent="0.25">
      <c r="B37" s="17"/>
    </row>
    <row r="40" spans="2:2" x14ac:dyDescent="0.25">
      <c r="B40" s="17"/>
    </row>
    <row r="41" spans="2:2" x14ac:dyDescent="0.25">
      <c r="B41" s="17"/>
    </row>
    <row r="44" spans="2:2" x14ac:dyDescent="0.25">
      <c r="B44" s="17"/>
    </row>
    <row r="45" spans="2:2" x14ac:dyDescent="0.25">
      <c r="B45" s="17"/>
    </row>
    <row r="46" spans="2:2" x14ac:dyDescent="0.25">
      <c r="B46" s="17"/>
    </row>
  </sheetData>
  <mergeCells count="8">
    <mergeCell ref="N8:N10"/>
    <mergeCell ref="C2:M2"/>
    <mergeCell ref="D5:J5"/>
    <mergeCell ref="F8:F10"/>
    <mergeCell ref="G8:G10"/>
    <mergeCell ref="H8:H10"/>
    <mergeCell ref="I8:I10"/>
    <mergeCell ref="J8:J1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topLeftCell="A28" workbookViewId="0">
      <selection activeCell="L28" sqref="L28"/>
    </sheetView>
  </sheetViews>
  <sheetFormatPr defaultRowHeight="15" x14ac:dyDescent="0.25"/>
  <cols>
    <col min="1" max="1" width="5.85546875" bestFit="1" customWidth="1"/>
    <col min="2" max="2" width="30.85546875" bestFit="1" customWidth="1"/>
    <col min="3" max="3" width="44.140625" bestFit="1" customWidth="1"/>
    <col min="4" max="4" width="6.28515625" bestFit="1" customWidth="1"/>
    <col min="5" max="5" width="8.140625" bestFit="1" customWidth="1"/>
    <col min="6" max="6" width="10" bestFit="1" customWidth="1"/>
    <col min="8" max="8" width="5.85546875" bestFit="1" customWidth="1"/>
    <col min="9" max="9" width="30.85546875" bestFit="1" customWidth="1"/>
    <col min="10" max="10" width="38" bestFit="1" customWidth="1"/>
    <col min="11" max="11" width="6.28515625" bestFit="1" customWidth="1"/>
    <col min="12" max="12" width="9.85546875" bestFit="1" customWidth="1"/>
    <col min="13" max="13" width="10.28515625" bestFit="1" customWidth="1"/>
    <col min="14" max="14" width="10.85546875" bestFit="1" customWidth="1"/>
    <col min="15" max="15" width="18.28515625" customWidth="1"/>
  </cols>
  <sheetData>
    <row r="1" spans="1:11" ht="15.75" thickBot="1" x14ac:dyDescent="0.3"/>
    <row r="2" spans="1:11" ht="15.75" thickBot="1" x14ac:dyDescent="0.3">
      <c r="A2" s="189" t="s">
        <v>721</v>
      </c>
      <c r="B2" s="190"/>
      <c r="C2" s="190"/>
      <c r="D2" s="190"/>
      <c r="E2" s="190"/>
      <c r="F2" s="191"/>
      <c r="H2" s="192" t="s">
        <v>784</v>
      </c>
      <c r="I2" s="193"/>
      <c r="J2" s="193"/>
      <c r="K2" s="194"/>
    </row>
    <row r="3" spans="1:11" x14ac:dyDescent="0.25">
      <c r="A3" s="101" t="s">
        <v>722</v>
      </c>
      <c r="B3" s="101" t="s">
        <v>174</v>
      </c>
      <c r="C3" s="101" t="s">
        <v>723</v>
      </c>
      <c r="D3" s="101" t="s">
        <v>724</v>
      </c>
      <c r="E3" s="101" t="s">
        <v>725</v>
      </c>
      <c r="F3" s="101" t="s">
        <v>726</v>
      </c>
      <c r="H3" s="114" t="s">
        <v>722</v>
      </c>
      <c r="I3" s="114" t="s">
        <v>174</v>
      </c>
      <c r="J3" s="114" t="s">
        <v>785</v>
      </c>
      <c r="K3" s="114" t="s">
        <v>724</v>
      </c>
    </row>
    <row r="4" spans="1:11" x14ac:dyDescent="0.25">
      <c r="A4" s="63" t="s">
        <v>727</v>
      </c>
      <c r="B4" s="63" t="s">
        <v>728</v>
      </c>
      <c r="C4" s="102">
        <f>0/2</f>
        <v>0</v>
      </c>
      <c r="D4" s="103" t="s">
        <v>729</v>
      </c>
      <c r="E4" s="104">
        <v>1</v>
      </c>
      <c r="F4" s="105" t="s">
        <v>730</v>
      </c>
      <c r="H4" s="63" t="s">
        <v>727</v>
      </c>
      <c r="I4" s="63" t="s">
        <v>728</v>
      </c>
      <c r="J4" s="102">
        <f>0/4</f>
        <v>0</v>
      </c>
      <c r="K4" s="103" t="s">
        <v>786</v>
      </c>
    </row>
    <row r="5" spans="1:11" x14ac:dyDescent="0.25">
      <c r="A5" s="63" t="s">
        <v>731</v>
      </c>
      <c r="B5" s="63" t="s">
        <v>732</v>
      </c>
      <c r="C5" s="102">
        <f>1/3</f>
        <v>0.33333333333333331</v>
      </c>
      <c r="D5" s="103" t="s">
        <v>733</v>
      </c>
      <c r="E5" s="104">
        <v>0.67</v>
      </c>
      <c r="F5" s="105" t="s">
        <v>734</v>
      </c>
      <c r="H5" s="63" t="s">
        <v>731</v>
      </c>
      <c r="I5" s="63" t="s">
        <v>732</v>
      </c>
      <c r="J5" s="102">
        <f>0/6</f>
        <v>0</v>
      </c>
      <c r="K5" s="103" t="s">
        <v>787</v>
      </c>
    </row>
    <row r="6" spans="1:11" x14ac:dyDescent="0.25">
      <c r="A6" s="63" t="s">
        <v>735</v>
      </c>
      <c r="B6" s="63" t="s">
        <v>736</v>
      </c>
      <c r="C6" s="102">
        <f t="shared" ref="C6:C13" si="0">0/3</f>
        <v>0</v>
      </c>
      <c r="D6" s="103" t="s">
        <v>737</v>
      </c>
      <c r="E6" s="104">
        <v>1</v>
      </c>
      <c r="F6" s="105" t="s">
        <v>730</v>
      </c>
      <c r="H6" s="63" t="s">
        <v>735</v>
      </c>
      <c r="I6" s="63" t="s">
        <v>736</v>
      </c>
      <c r="J6" s="102">
        <f>0/6</f>
        <v>0</v>
      </c>
      <c r="K6" s="103" t="s">
        <v>787</v>
      </c>
    </row>
    <row r="7" spans="1:11" x14ac:dyDescent="0.25">
      <c r="A7" s="63" t="s">
        <v>738</v>
      </c>
      <c r="B7" s="63" t="s">
        <v>739</v>
      </c>
      <c r="C7" s="102">
        <f t="shared" si="0"/>
        <v>0</v>
      </c>
      <c r="D7" s="103" t="s">
        <v>737</v>
      </c>
      <c r="E7" s="104">
        <v>1</v>
      </c>
      <c r="F7" s="105" t="s">
        <v>730</v>
      </c>
      <c r="H7" s="63" t="s">
        <v>738</v>
      </c>
      <c r="I7" s="63" t="s">
        <v>739</v>
      </c>
      <c r="J7" s="102">
        <f>0/6</f>
        <v>0</v>
      </c>
      <c r="K7" s="103" t="s">
        <v>787</v>
      </c>
    </row>
    <row r="8" spans="1:11" x14ac:dyDescent="0.25">
      <c r="A8" s="63" t="s">
        <v>740</v>
      </c>
      <c r="B8" s="63" t="s">
        <v>741</v>
      </c>
      <c r="C8" s="102">
        <f t="shared" si="0"/>
        <v>0</v>
      </c>
      <c r="D8" s="103" t="s">
        <v>737</v>
      </c>
      <c r="E8" s="104">
        <v>1</v>
      </c>
      <c r="F8" s="105" t="s">
        <v>730</v>
      </c>
      <c r="H8" s="63" t="s">
        <v>740</v>
      </c>
      <c r="I8" s="63" t="s">
        <v>741</v>
      </c>
      <c r="J8" s="113" t="s">
        <v>767</v>
      </c>
      <c r="K8" s="105" t="s">
        <v>767</v>
      </c>
    </row>
    <row r="9" spans="1:11" x14ac:dyDescent="0.25">
      <c r="A9" s="63" t="s">
        <v>742</v>
      </c>
      <c r="B9" s="63" t="s">
        <v>743</v>
      </c>
      <c r="C9" s="102">
        <f t="shared" si="0"/>
        <v>0</v>
      </c>
      <c r="D9" s="103" t="s">
        <v>737</v>
      </c>
      <c r="E9" s="104">
        <v>1</v>
      </c>
      <c r="F9" s="105" t="s">
        <v>730</v>
      </c>
      <c r="H9" s="63" t="s">
        <v>742</v>
      </c>
      <c r="I9" s="63" t="s">
        <v>743</v>
      </c>
      <c r="J9" s="102">
        <f>0/6</f>
        <v>0</v>
      </c>
      <c r="K9" s="103" t="s">
        <v>787</v>
      </c>
    </row>
    <row r="10" spans="1:11" x14ac:dyDescent="0.25">
      <c r="A10" s="63" t="s">
        <v>744</v>
      </c>
      <c r="B10" s="63" t="s">
        <v>745</v>
      </c>
      <c r="C10" s="102">
        <f t="shared" si="0"/>
        <v>0</v>
      </c>
      <c r="D10" s="103" t="s">
        <v>737</v>
      </c>
      <c r="E10" s="104">
        <v>1</v>
      </c>
      <c r="F10" s="105" t="s">
        <v>730</v>
      </c>
      <c r="H10" s="63" t="s">
        <v>744</v>
      </c>
      <c r="I10" s="63" t="s">
        <v>745</v>
      </c>
      <c r="J10" s="102">
        <f>0/6</f>
        <v>0</v>
      </c>
      <c r="K10" s="103" t="s">
        <v>787</v>
      </c>
    </row>
    <row r="11" spans="1:11" x14ac:dyDescent="0.25">
      <c r="A11" s="63" t="s">
        <v>746</v>
      </c>
      <c r="B11" s="63" t="s">
        <v>747</v>
      </c>
      <c r="C11" s="102">
        <f t="shared" si="0"/>
        <v>0</v>
      </c>
      <c r="D11" s="103" t="s">
        <v>737</v>
      </c>
      <c r="E11" s="104">
        <v>1</v>
      </c>
      <c r="F11" s="105" t="s">
        <v>730</v>
      </c>
      <c r="H11" s="63" t="s">
        <v>746</v>
      </c>
      <c r="I11" s="63" t="s">
        <v>747</v>
      </c>
      <c r="J11" s="102">
        <f>0/6</f>
        <v>0</v>
      </c>
      <c r="K11" s="103" t="s">
        <v>787</v>
      </c>
    </row>
    <row r="12" spans="1:11" x14ac:dyDescent="0.25">
      <c r="A12" s="63" t="s">
        <v>748</v>
      </c>
      <c r="B12" s="63" t="s">
        <v>749</v>
      </c>
      <c r="C12" s="102">
        <f t="shared" si="0"/>
        <v>0</v>
      </c>
      <c r="D12" s="103" t="s">
        <v>737</v>
      </c>
      <c r="E12" s="104">
        <v>1</v>
      </c>
      <c r="F12" s="105" t="s">
        <v>730</v>
      </c>
      <c r="H12" s="63" t="s">
        <v>748</v>
      </c>
      <c r="I12" s="63" t="s">
        <v>749</v>
      </c>
      <c r="J12" s="113" t="s">
        <v>767</v>
      </c>
      <c r="K12" s="105" t="s">
        <v>767</v>
      </c>
    </row>
    <row r="13" spans="1:11" x14ac:dyDescent="0.25">
      <c r="A13" s="63" t="s">
        <v>750</v>
      </c>
      <c r="B13" s="63" t="s">
        <v>751</v>
      </c>
      <c r="C13" s="102">
        <f t="shared" si="0"/>
        <v>0</v>
      </c>
      <c r="D13" s="103" t="s">
        <v>737</v>
      </c>
      <c r="E13" s="104">
        <v>1</v>
      </c>
      <c r="F13" s="105" t="s">
        <v>730</v>
      </c>
      <c r="H13" s="63" t="s">
        <v>750</v>
      </c>
      <c r="I13" s="63" t="s">
        <v>751</v>
      </c>
      <c r="J13" s="102">
        <f>1/6</f>
        <v>0.16666666666666666</v>
      </c>
      <c r="K13" s="103" t="s">
        <v>788</v>
      </c>
    </row>
    <row r="14" spans="1:11" x14ac:dyDescent="0.25">
      <c r="A14" s="63" t="s">
        <v>752</v>
      </c>
      <c r="B14" s="63" t="s">
        <v>753</v>
      </c>
      <c r="C14" s="102">
        <f>1/3</f>
        <v>0.33333333333333331</v>
      </c>
      <c r="D14" s="103" t="s">
        <v>733</v>
      </c>
      <c r="E14" s="104">
        <v>0.67</v>
      </c>
      <c r="F14" s="105" t="s">
        <v>734</v>
      </c>
      <c r="H14" s="63" t="s">
        <v>752</v>
      </c>
      <c r="I14" s="63" t="s">
        <v>753</v>
      </c>
      <c r="J14" s="102">
        <f>0/6</f>
        <v>0</v>
      </c>
      <c r="K14" s="103" t="s">
        <v>787</v>
      </c>
    </row>
    <row r="15" spans="1:11" x14ac:dyDescent="0.25">
      <c r="A15" s="63" t="s">
        <v>754</v>
      </c>
      <c r="B15" s="63" t="s">
        <v>755</v>
      </c>
      <c r="C15" s="102">
        <f>1/3</f>
        <v>0.33333333333333331</v>
      </c>
      <c r="D15" s="103" t="s">
        <v>733</v>
      </c>
      <c r="E15" s="104">
        <v>0.67</v>
      </c>
      <c r="F15" s="105" t="s">
        <v>734</v>
      </c>
      <c r="H15" s="63" t="s">
        <v>754</v>
      </c>
      <c r="I15" s="63" t="s">
        <v>755</v>
      </c>
      <c r="J15" s="102">
        <f>0/6</f>
        <v>0</v>
      </c>
      <c r="K15" s="103" t="s">
        <v>787</v>
      </c>
    </row>
    <row r="16" spans="1:11" x14ac:dyDescent="0.25">
      <c r="A16" s="63" t="s">
        <v>756</v>
      </c>
      <c r="B16" s="63" t="s">
        <v>757</v>
      </c>
      <c r="C16" s="102">
        <f>1/3</f>
        <v>0.33333333333333331</v>
      </c>
      <c r="D16" s="103" t="s">
        <v>733</v>
      </c>
      <c r="E16" s="104">
        <v>0.67</v>
      </c>
      <c r="F16" s="105" t="s">
        <v>734</v>
      </c>
      <c r="H16" s="63" t="s">
        <v>756</v>
      </c>
      <c r="I16" s="63" t="s">
        <v>757</v>
      </c>
      <c r="J16" s="102">
        <f>0/6</f>
        <v>0</v>
      </c>
      <c r="K16" s="103" t="s">
        <v>787</v>
      </c>
    </row>
    <row r="17" spans="1:15" x14ac:dyDescent="0.25">
      <c r="A17" s="106" t="s">
        <v>758</v>
      </c>
      <c r="B17" s="106" t="s">
        <v>759</v>
      </c>
      <c r="C17" s="107">
        <f>1/2</f>
        <v>0.5</v>
      </c>
      <c r="D17" s="108" t="s">
        <v>760</v>
      </c>
      <c r="E17" s="109">
        <v>0.5</v>
      </c>
      <c r="F17" s="110" t="s">
        <v>761</v>
      </c>
      <c r="H17" s="63" t="s">
        <v>758</v>
      </c>
      <c r="I17" s="63" t="s">
        <v>759</v>
      </c>
      <c r="J17" s="102">
        <f>0/6</f>
        <v>0</v>
      </c>
      <c r="K17" s="103" t="s">
        <v>787</v>
      </c>
    </row>
    <row r="18" spans="1:15" x14ac:dyDescent="0.25">
      <c r="A18" s="106" t="s">
        <v>762</v>
      </c>
      <c r="B18" s="106" t="s">
        <v>763</v>
      </c>
      <c r="C18" s="107">
        <f>2/3</f>
        <v>0.66666666666666663</v>
      </c>
      <c r="D18" s="108" t="s">
        <v>764</v>
      </c>
      <c r="E18" s="109">
        <v>0.33</v>
      </c>
      <c r="F18" s="110" t="s">
        <v>761</v>
      </c>
      <c r="H18" s="63" t="s">
        <v>762</v>
      </c>
      <c r="I18" s="63" t="s">
        <v>763</v>
      </c>
      <c r="J18" s="102">
        <f>2/6</f>
        <v>0.33333333333333331</v>
      </c>
      <c r="K18" s="103" t="s">
        <v>789</v>
      </c>
    </row>
    <row r="19" spans="1:15" x14ac:dyDescent="0.25">
      <c r="A19" s="63" t="s">
        <v>765</v>
      </c>
      <c r="B19" s="63" t="s">
        <v>766</v>
      </c>
      <c r="C19" s="111" t="s">
        <v>767</v>
      </c>
      <c r="D19" s="105" t="s">
        <v>767</v>
      </c>
      <c r="E19" s="111" t="s">
        <v>767</v>
      </c>
      <c r="F19" s="105" t="s">
        <v>767</v>
      </c>
      <c r="H19" s="63" t="s">
        <v>765</v>
      </c>
      <c r="I19" s="63" t="s">
        <v>766</v>
      </c>
      <c r="J19" s="102">
        <f>1/6</f>
        <v>0.16666666666666666</v>
      </c>
      <c r="K19" s="103" t="s">
        <v>788</v>
      </c>
    </row>
    <row r="20" spans="1:15" x14ac:dyDescent="0.25">
      <c r="A20" s="63" t="s">
        <v>768</v>
      </c>
      <c r="B20" s="63" t="s">
        <v>769</v>
      </c>
      <c r="C20" s="112">
        <f>0/2</f>
        <v>0</v>
      </c>
      <c r="D20" s="103" t="s">
        <v>729</v>
      </c>
      <c r="E20" s="104">
        <v>1</v>
      </c>
      <c r="F20" s="105" t="s">
        <v>730</v>
      </c>
      <c r="H20" s="63" t="s">
        <v>768</v>
      </c>
      <c r="I20" s="63" t="s">
        <v>769</v>
      </c>
      <c r="J20" s="102">
        <f>1/4</f>
        <v>0.25</v>
      </c>
      <c r="K20" s="103" t="s">
        <v>790</v>
      </c>
    </row>
    <row r="21" spans="1:15" x14ac:dyDescent="0.25">
      <c r="A21" s="63" t="s">
        <v>770</v>
      </c>
      <c r="B21" s="63" t="s">
        <v>771</v>
      </c>
      <c r="C21" s="102">
        <f>0/3</f>
        <v>0</v>
      </c>
      <c r="D21" s="103" t="s">
        <v>737</v>
      </c>
      <c r="E21" s="104">
        <v>1</v>
      </c>
      <c r="F21" s="105" t="s">
        <v>730</v>
      </c>
      <c r="H21" s="63" t="s">
        <v>770</v>
      </c>
      <c r="I21" s="63" t="s">
        <v>771</v>
      </c>
      <c r="J21" s="102">
        <f>2/6</f>
        <v>0.33333333333333331</v>
      </c>
      <c r="K21" s="103" t="s">
        <v>789</v>
      </c>
    </row>
    <row r="22" spans="1:15" x14ac:dyDescent="0.25">
      <c r="A22" s="106" t="s">
        <v>772</v>
      </c>
      <c r="B22" s="106" t="s">
        <v>773</v>
      </c>
      <c r="C22" s="107">
        <f>1/2</f>
        <v>0.5</v>
      </c>
      <c r="D22" s="108" t="s">
        <v>760</v>
      </c>
      <c r="E22" s="109">
        <v>0.5</v>
      </c>
      <c r="F22" s="110" t="s">
        <v>761</v>
      </c>
      <c r="H22" s="63" t="s">
        <v>772</v>
      </c>
      <c r="I22" s="63" t="s">
        <v>773</v>
      </c>
      <c r="J22" s="102">
        <f>0/6</f>
        <v>0</v>
      </c>
      <c r="K22" s="103" t="s">
        <v>787</v>
      </c>
    </row>
    <row r="23" spans="1:15" x14ac:dyDescent="0.25">
      <c r="A23" s="63" t="s">
        <v>774</v>
      </c>
      <c r="B23" s="63" t="s">
        <v>775</v>
      </c>
      <c r="C23" s="113" t="s">
        <v>767</v>
      </c>
      <c r="D23" s="105" t="s">
        <v>767</v>
      </c>
      <c r="E23" s="111" t="s">
        <v>767</v>
      </c>
      <c r="F23" s="105" t="s">
        <v>767</v>
      </c>
      <c r="H23" s="63" t="s">
        <v>774</v>
      </c>
      <c r="I23" s="63" t="s">
        <v>775</v>
      </c>
      <c r="J23" s="113" t="s">
        <v>767</v>
      </c>
      <c r="K23" s="105" t="s">
        <v>767</v>
      </c>
    </row>
    <row r="24" spans="1:15" x14ac:dyDescent="0.25">
      <c r="A24" s="106" t="s">
        <v>776</v>
      </c>
      <c r="B24" s="106" t="s">
        <v>777</v>
      </c>
      <c r="C24" s="107">
        <f>2/2</f>
        <v>1</v>
      </c>
      <c r="D24" s="108" t="s">
        <v>778</v>
      </c>
      <c r="E24" s="109">
        <v>0</v>
      </c>
      <c r="F24" s="110" t="s">
        <v>761</v>
      </c>
      <c r="H24" s="63" t="s">
        <v>776</v>
      </c>
      <c r="I24" s="63" t="s">
        <v>777</v>
      </c>
      <c r="J24" s="102">
        <f>0/6</f>
        <v>0</v>
      </c>
      <c r="K24" s="103" t="s">
        <v>787</v>
      </c>
    </row>
    <row r="25" spans="1:15" x14ac:dyDescent="0.25">
      <c r="A25" s="106" t="s">
        <v>779</v>
      </c>
      <c r="B25" s="106" t="s">
        <v>780</v>
      </c>
      <c r="C25" s="107">
        <f>3/3</f>
        <v>1</v>
      </c>
      <c r="D25" s="108" t="s">
        <v>781</v>
      </c>
      <c r="E25" s="109">
        <v>0</v>
      </c>
      <c r="F25" s="110" t="s">
        <v>761</v>
      </c>
      <c r="H25" s="63" t="s">
        <v>779</v>
      </c>
      <c r="I25" s="63" t="s">
        <v>780</v>
      </c>
      <c r="J25" s="102">
        <f>1/6</f>
        <v>0.16666666666666666</v>
      </c>
      <c r="K25" s="103" t="s">
        <v>788</v>
      </c>
    </row>
    <row r="26" spans="1:15" x14ac:dyDescent="0.25">
      <c r="A26" s="63" t="s">
        <v>782</v>
      </c>
      <c r="B26" s="63" t="s">
        <v>783</v>
      </c>
      <c r="C26" s="102">
        <f>2/3</f>
        <v>0.66666666666666663</v>
      </c>
      <c r="D26" s="103" t="s">
        <v>764</v>
      </c>
      <c r="E26" s="104">
        <v>0.33</v>
      </c>
      <c r="F26" s="105" t="s">
        <v>734</v>
      </c>
      <c r="H26" s="63" t="s">
        <v>782</v>
      </c>
      <c r="I26" s="63" t="s">
        <v>783</v>
      </c>
      <c r="J26" s="102">
        <f>1/6</f>
        <v>0.16666666666666666</v>
      </c>
      <c r="K26" s="103" t="s">
        <v>788</v>
      </c>
    </row>
    <row r="28" spans="1:15" x14ac:dyDescent="0.25">
      <c r="B28" t="s">
        <v>799</v>
      </c>
      <c r="L28" t="s">
        <v>800</v>
      </c>
    </row>
    <row r="30" spans="1:15" x14ac:dyDescent="0.25">
      <c r="L30" s="115" t="s">
        <v>756</v>
      </c>
      <c r="M30" s="115" t="s">
        <v>791</v>
      </c>
      <c r="N30" s="115" t="s">
        <v>792</v>
      </c>
      <c r="O30" s="115" t="s">
        <v>793</v>
      </c>
    </row>
    <row r="31" spans="1:15" x14ac:dyDescent="0.25">
      <c r="L31" s="116" t="s">
        <v>794</v>
      </c>
      <c r="M31" s="117">
        <v>12.4</v>
      </c>
      <c r="N31" s="117">
        <v>672.9</v>
      </c>
      <c r="O31" s="118">
        <v>0.154</v>
      </c>
    </row>
    <row r="32" spans="1:15" x14ac:dyDescent="0.25">
      <c r="L32" s="116" t="s">
        <v>795</v>
      </c>
      <c r="M32" s="117">
        <v>24.3</v>
      </c>
      <c r="N32" s="117">
        <v>2419.1999999999998</v>
      </c>
      <c r="O32" s="63">
        <v>0.18099999999999999</v>
      </c>
    </row>
    <row r="33" spans="12:15" x14ac:dyDescent="0.25">
      <c r="L33" s="116" t="s">
        <v>796</v>
      </c>
      <c r="M33" s="117">
        <v>4.7</v>
      </c>
      <c r="N33" s="117">
        <v>24.3</v>
      </c>
      <c r="O33" s="63">
        <v>0.126</v>
      </c>
    </row>
    <row r="34" spans="12:15" x14ac:dyDescent="0.25">
      <c r="L34" s="116" t="s">
        <v>797</v>
      </c>
      <c r="M34" s="117">
        <v>10.6</v>
      </c>
      <c r="N34" s="117">
        <v>376</v>
      </c>
      <c r="O34" s="63">
        <v>0.156</v>
      </c>
    </row>
    <row r="35" spans="12:15" x14ac:dyDescent="0.25">
      <c r="L35" s="116" t="s">
        <v>798</v>
      </c>
      <c r="M35" s="117">
        <f>M32-M33</f>
        <v>19.600000000000001</v>
      </c>
      <c r="N35" s="117">
        <f>N32-N33</f>
        <v>2394.8999999999996</v>
      </c>
      <c r="O35" s="63">
        <f>O32-O33</f>
        <v>5.4999999999999993E-2</v>
      </c>
    </row>
  </sheetData>
  <mergeCells count="2">
    <mergeCell ref="A2:F2"/>
    <mergeCell ref="H2:K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topLeftCell="F4" zoomScale="150" zoomScaleNormal="150" workbookViewId="0">
      <selection activeCell="H9" sqref="H9:H13"/>
    </sheetView>
  </sheetViews>
  <sheetFormatPr defaultRowHeight="15" x14ac:dyDescent="0.25"/>
  <cols>
    <col min="1" max="1" width="26.5703125" customWidth="1"/>
    <col min="2" max="2" width="27.140625" customWidth="1"/>
    <col min="3" max="3" width="39.7109375" customWidth="1"/>
    <col min="4" max="4" width="28.28515625" customWidth="1"/>
    <col min="5" max="5" width="34" customWidth="1"/>
    <col min="6" max="6" width="28.85546875" customWidth="1"/>
    <col min="7" max="7" width="47.28515625" customWidth="1"/>
    <col min="8" max="8" width="101.140625" customWidth="1"/>
    <col min="9" max="9" width="54.28515625" customWidth="1"/>
  </cols>
  <sheetData>
    <row r="1" spans="1:9" ht="24" thickBot="1" x14ac:dyDescent="0.3">
      <c r="A1" s="128" t="s">
        <v>78</v>
      </c>
      <c r="B1" s="129"/>
      <c r="C1" s="129"/>
      <c r="D1" s="129"/>
      <c r="E1" s="129"/>
      <c r="F1" s="129"/>
      <c r="G1" s="129"/>
      <c r="H1" s="129"/>
      <c r="I1" s="130"/>
    </row>
    <row r="2" spans="1:9" ht="16.5" thickTop="1" x14ac:dyDescent="0.25">
      <c r="A2" s="1" t="s">
        <v>1</v>
      </c>
      <c r="B2" s="2" t="s">
        <v>2</v>
      </c>
      <c r="C2" s="2" t="s">
        <v>3</v>
      </c>
      <c r="D2" s="2" t="s">
        <v>4</v>
      </c>
      <c r="E2" s="2" t="s">
        <v>5</v>
      </c>
      <c r="F2" s="2" t="s">
        <v>6</v>
      </c>
      <c r="G2" s="2" t="s">
        <v>7</v>
      </c>
      <c r="H2" s="2" t="s">
        <v>8</v>
      </c>
      <c r="I2" s="2" t="s">
        <v>9</v>
      </c>
    </row>
    <row r="3" spans="1:9" ht="53.25" customHeight="1" thickBot="1" x14ac:dyDescent="0.3">
      <c r="A3" s="3" t="s">
        <v>10</v>
      </c>
      <c r="B3" s="4" t="s">
        <v>11</v>
      </c>
      <c r="C3" s="4" t="s">
        <v>12</v>
      </c>
      <c r="D3" s="4" t="s">
        <v>79</v>
      </c>
      <c r="E3" s="4" t="s">
        <v>14</v>
      </c>
      <c r="F3" s="4" t="s">
        <v>15</v>
      </c>
      <c r="G3" s="4" t="s">
        <v>16</v>
      </c>
      <c r="H3" s="4" t="s">
        <v>16</v>
      </c>
      <c r="I3" s="4" t="s">
        <v>17</v>
      </c>
    </row>
    <row r="4" spans="1:9" ht="15.75" thickTop="1" x14ac:dyDescent="0.25">
      <c r="A4" s="144" t="s">
        <v>80</v>
      </c>
      <c r="B4" s="141" t="s">
        <v>81</v>
      </c>
      <c r="C4" s="141" t="s">
        <v>82</v>
      </c>
      <c r="D4" s="141" t="s">
        <v>57</v>
      </c>
      <c r="E4" s="141" t="s">
        <v>83</v>
      </c>
      <c r="F4" s="141" t="s">
        <v>84</v>
      </c>
      <c r="G4" s="141" t="s">
        <v>85</v>
      </c>
      <c r="H4" s="131" t="s">
        <v>716</v>
      </c>
      <c r="I4" s="9" t="s">
        <v>25</v>
      </c>
    </row>
    <row r="5" spans="1:9" x14ac:dyDescent="0.25">
      <c r="A5" s="145"/>
      <c r="B5" s="142"/>
      <c r="C5" s="142"/>
      <c r="D5" s="142"/>
      <c r="E5" s="142"/>
      <c r="F5" s="142"/>
      <c r="G5" s="142"/>
      <c r="H5" s="126"/>
      <c r="I5" s="9" t="s">
        <v>26</v>
      </c>
    </row>
    <row r="6" spans="1:9" x14ac:dyDescent="0.25">
      <c r="A6" s="145"/>
      <c r="B6" s="142"/>
      <c r="C6" s="142"/>
      <c r="D6" s="142"/>
      <c r="E6" s="142"/>
      <c r="F6" s="142"/>
      <c r="G6" s="142"/>
      <c r="H6" s="126"/>
      <c r="I6" s="9" t="s">
        <v>27</v>
      </c>
    </row>
    <row r="7" spans="1:9" x14ac:dyDescent="0.25">
      <c r="A7" s="145"/>
      <c r="B7" s="142"/>
      <c r="C7" s="142"/>
      <c r="D7" s="142"/>
      <c r="E7" s="142"/>
      <c r="F7" s="142"/>
      <c r="G7" s="142"/>
      <c r="H7" s="126"/>
      <c r="I7" s="9" t="s">
        <v>28</v>
      </c>
    </row>
    <row r="8" spans="1:9" ht="15.75" thickBot="1" x14ac:dyDescent="0.3">
      <c r="A8" s="145"/>
      <c r="B8" s="143"/>
      <c r="C8" s="143"/>
      <c r="D8" s="143"/>
      <c r="E8" s="143"/>
      <c r="F8" s="143"/>
      <c r="G8" s="143"/>
      <c r="H8" s="127"/>
      <c r="I8" s="10" t="s">
        <v>29</v>
      </c>
    </row>
    <row r="9" spans="1:9" x14ac:dyDescent="0.25">
      <c r="A9" s="145"/>
      <c r="B9" s="147" t="s">
        <v>86</v>
      </c>
      <c r="C9" s="147" t="s">
        <v>87</v>
      </c>
      <c r="D9" s="147" t="s">
        <v>88</v>
      </c>
      <c r="E9" s="147" t="s">
        <v>89</v>
      </c>
      <c r="F9" s="147" t="s">
        <v>90</v>
      </c>
      <c r="G9" s="147" t="s">
        <v>715</v>
      </c>
      <c r="H9" s="125" t="s">
        <v>841</v>
      </c>
      <c r="I9" s="9" t="s">
        <v>25</v>
      </c>
    </row>
    <row r="10" spans="1:9" x14ac:dyDescent="0.25">
      <c r="A10" s="145"/>
      <c r="B10" s="142"/>
      <c r="C10" s="142"/>
      <c r="D10" s="142"/>
      <c r="E10" s="142"/>
      <c r="F10" s="142"/>
      <c r="G10" s="142"/>
      <c r="H10" s="126"/>
      <c r="I10" s="9" t="s">
        <v>26</v>
      </c>
    </row>
    <row r="11" spans="1:9" x14ac:dyDescent="0.25">
      <c r="A11" s="145"/>
      <c r="B11" s="142"/>
      <c r="C11" s="142"/>
      <c r="D11" s="142"/>
      <c r="E11" s="142"/>
      <c r="F11" s="142"/>
      <c r="G11" s="142"/>
      <c r="H11" s="126"/>
      <c r="I11" s="9" t="s">
        <v>27</v>
      </c>
    </row>
    <row r="12" spans="1:9" x14ac:dyDescent="0.25">
      <c r="A12" s="145"/>
      <c r="B12" s="142"/>
      <c r="C12" s="142"/>
      <c r="D12" s="142"/>
      <c r="E12" s="142"/>
      <c r="F12" s="142"/>
      <c r="G12" s="142"/>
      <c r="H12" s="126"/>
      <c r="I12" s="9" t="s">
        <v>28</v>
      </c>
    </row>
    <row r="13" spans="1:9" ht="199.5" customHeight="1" thickBot="1" x14ac:dyDescent="0.3">
      <c r="A13" s="145"/>
      <c r="B13" s="143"/>
      <c r="C13" s="143"/>
      <c r="D13" s="143"/>
      <c r="E13" s="143"/>
      <c r="F13" s="143"/>
      <c r="G13" s="143"/>
      <c r="H13" s="127"/>
      <c r="I13" s="10" t="s">
        <v>29</v>
      </c>
    </row>
    <row r="14" spans="1:9" x14ac:dyDescent="0.25">
      <c r="A14" s="145"/>
      <c r="B14" s="147" t="s">
        <v>91</v>
      </c>
      <c r="C14" s="147" t="s">
        <v>92</v>
      </c>
      <c r="D14" s="147" t="s">
        <v>93</v>
      </c>
      <c r="E14" s="147" t="s">
        <v>94</v>
      </c>
      <c r="F14" s="147" t="s">
        <v>95</v>
      </c>
      <c r="G14" s="147" t="s">
        <v>163</v>
      </c>
      <c r="H14" s="125" t="s">
        <v>839</v>
      </c>
      <c r="I14" s="9" t="s">
        <v>25</v>
      </c>
    </row>
    <row r="15" spans="1:9" x14ac:dyDescent="0.25">
      <c r="A15" s="145"/>
      <c r="B15" s="142"/>
      <c r="C15" s="142"/>
      <c r="D15" s="142"/>
      <c r="E15" s="142"/>
      <c r="F15" s="142"/>
      <c r="G15" s="142"/>
      <c r="H15" s="126"/>
      <c r="I15" s="9" t="s">
        <v>26</v>
      </c>
    </row>
    <row r="16" spans="1:9" x14ac:dyDescent="0.25">
      <c r="A16" s="145"/>
      <c r="B16" s="142"/>
      <c r="C16" s="142"/>
      <c r="D16" s="142"/>
      <c r="E16" s="142"/>
      <c r="F16" s="142"/>
      <c r="G16" s="142"/>
      <c r="H16" s="126"/>
      <c r="I16" s="9" t="s">
        <v>27</v>
      </c>
    </row>
    <row r="17" spans="1:9" x14ac:dyDescent="0.25">
      <c r="A17" s="145"/>
      <c r="B17" s="142"/>
      <c r="C17" s="142"/>
      <c r="D17" s="142"/>
      <c r="E17" s="142"/>
      <c r="F17" s="142"/>
      <c r="G17" s="142"/>
      <c r="H17" s="126"/>
      <c r="I17" s="9" t="s">
        <v>28</v>
      </c>
    </row>
    <row r="18" spans="1:9" ht="132" customHeight="1" thickBot="1" x14ac:dyDescent="0.3">
      <c r="A18" s="145"/>
      <c r="B18" s="143"/>
      <c r="C18" s="143"/>
      <c r="D18" s="143"/>
      <c r="E18" s="143"/>
      <c r="F18" s="143"/>
      <c r="G18" s="143"/>
      <c r="H18" s="127"/>
      <c r="I18" s="10" t="s">
        <v>29</v>
      </c>
    </row>
    <row r="19" spans="1:9" x14ac:dyDescent="0.25">
      <c r="A19" s="145"/>
      <c r="B19" s="147" t="s">
        <v>96</v>
      </c>
      <c r="C19" s="147" t="s">
        <v>97</v>
      </c>
      <c r="D19" s="147" t="s">
        <v>98</v>
      </c>
      <c r="E19" s="147" t="s">
        <v>99</v>
      </c>
      <c r="F19" s="147" t="s">
        <v>95</v>
      </c>
      <c r="G19" s="147" t="s">
        <v>100</v>
      </c>
      <c r="H19" s="125" t="s">
        <v>714</v>
      </c>
      <c r="I19" s="9" t="s">
        <v>25</v>
      </c>
    </row>
    <row r="20" spans="1:9" x14ac:dyDescent="0.25">
      <c r="A20" s="145"/>
      <c r="B20" s="142"/>
      <c r="C20" s="142"/>
      <c r="D20" s="142"/>
      <c r="E20" s="142"/>
      <c r="F20" s="142"/>
      <c r="G20" s="142"/>
      <c r="H20" s="126"/>
      <c r="I20" s="9" t="s">
        <v>26</v>
      </c>
    </row>
    <row r="21" spans="1:9" x14ac:dyDescent="0.25">
      <c r="A21" s="145"/>
      <c r="B21" s="142"/>
      <c r="C21" s="142"/>
      <c r="D21" s="142"/>
      <c r="E21" s="142"/>
      <c r="F21" s="142"/>
      <c r="G21" s="142"/>
      <c r="H21" s="126"/>
      <c r="I21" s="9" t="s">
        <v>27</v>
      </c>
    </row>
    <row r="22" spans="1:9" x14ac:dyDescent="0.25">
      <c r="A22" s="145"/>
      <c r="B22" s="142"/>
      <c r="C22" s="142"/>
      <c r="D22" s="142"/>
      <c r="E22" s="142"/>
      <c r="F22" s="142"/>
      <c r="G22" s="142"/>
      <c r="H22" s="126"/>
      <c r="I22" s="9" t="s">
        <v>28</v>
      </c>
    </row>
    <row r="23" spans="1:9" ht="64.5" customHeight="1" thickBot="1" x14ac:dyDescent="0.3">
      <c r="A23" s="145"/>
      <c r="B23" s="143"/>
      <c r="C23" s="143"/>
      <c r="D23" s="143"/>
      <c r="E23" s="143"/>
      <c r="F23" s="143"/>
      <c r="G23" s="143"/>
      <c r="H23" s="127"/>
      <c r="I23" s="10" t="s">
        <v>29</v>
      </c>
    </row>
    <row r="24" spans="1:9" x14ac:dyDescent="0.25">
      <c r="A24" s="145"/>
      <c r="B24" s="147" t="s">
        <v>101</v>
      </c>
      <c r="C24" s="147" t="s">
        <v>102</v>
      </c>
      <c r="D24" s="147" t="s">
        <v>103</v>
      </c>
      <c r="E24" s="147" t="s">
        <v>104</v>
      </c>
      <c r="F24" s="147" t="s">
        <v>105</v>
      </c>
      <c r="G24" s="147" t="s">
        <v>106</v>
      </c>
      <c r="H24" s="125" t="s">
        <v>717</v>
      </c>
      <c r="I24" s="9" t="s">
        <v>25</v>
      </c>
    </row>
    <row r="25" spans="1:9" x14ac:dyDescent="0.25">
      <c r="A25" s="145"/>
      <c r="B25" s="142"/>
      <c r="C25" s="142"/>
      <c r="D25" s="142"/>
      <c r="E25" s="142"/>
      <c r="F25" s="142"/>
      <c r="G25" s="142"/>
      <c r="H25" s="126"/>
      <c r="I25" s="9" t="s">
        <v>26</v>
      </c>
    </row>
    <row r="26" spans="1:9" x14ac:dyDescent="0.25">
      <c r="A26" s="145"/>
      <c r="B26" s="142"/>
      <c r="C26" s="142"/>
      <c r="D26" s="142"/>
      <c r="E26" s="142"/>
      <c r="F26" s="142"/>
      <c r="G26" s="142"/>
      <c r="H26" s="126"/>
      <c r="I26" s="9" t="s">
        <v>27</v>
      </c>
    </row>
    <row r="27" spans="1:9" x14ac:dyDescent="0.25">
      <c r="A27" s="145"/>
      <c r="B27" s="142"/>
      <c r="C27" s="142"/>
      <c r="D27" s="142"/>
      <c r="E27" s="142"/>
      <c r="F27" s="142"/>
      <c r="G27" s="142"/>
      <c r="H27" s="126"/>
      <c r="I27" s="9" t="s">
        <v>28</v>
      </c>
    </row>
    <row r="28" spans="1:9" ht="28.5" customHeight="1" thickBot="1" x14ac:dyDescent="0.3">
      <c r="A28" s="146"/>
      <c r="B28" s="143"/>
      <c r="C28" s="143"/>
      <c r="D28" s="143"/>
      <c r="E28" s="143"/>
      <c r="F28" s="143"/>
      <c r="G28" s="143"/>
      <c r="H28" s="127"/>
      <c r="I28" s="10" t="s">
        <v>29</v>
      </c>
    </row>
    <row r="29" spans="1:9" x14ac:dyDescent="0.25">
      <c r="A29" s="135" t="s">
        <v>107</v>
      </c>
      <c r="B29" s="125" t="s">
        <v>108</v>
      </c>
      <c r="C29" s="125" t="s">
        <v>109</v>
      </c>
      <c r="D29" s="125" t="s">
        <v>110</v>
      </c>
      <c r="E29" s="125" t="s">
        <v>111</v>
      </c>
      <c r="F29" s="125" t="s">
        <v>112</v>
      </c>
      <c r="G29" s="125" t="s">
        <v>113</v>
      </c>
      <c r="H29" s="125"/>
      <c r="I29" s="5" t="s">
        <v>25</v>
      </c>
    </row>
    <row r="30" spans="1:9" x14ac:dyDescent="0.25">
      <c r="A30" s="136"/>
      <c r="B30" s="126"/>
      <c r="C30" s="126"/>
      <c r="D30" s="126"/>
      <c r="E30" s="126"/>
      <c r="F30" s="126"/>
      <c r="G30" s="126"/>
      <c r="H30" s="126"/>
      <c r="I30" s="5" t="s">
        <v>26</v>
      </c>
    </row>
    <row r="31" spans="1:9" x14ac:dyDescent="0.25">
      <c r="A31" s="136"/>
      <c r="B31" s="126"/>
      <c r="C31" s="126"/>
      <c r="D31" s="126"/>
      <c r="E31" s="126"/>
      <c r="F31" s="126"/>
      <c r="G31" s="126"/>
      <c r="H31" s="126"/>
      <c r="I31" s="5" t="s">
        <v>27</v>
      </c>
    </row>
    <row r="32" spans="1:9" x14ac:dyDescent="0.25">
      <c r="A32" s="136"/>
      <c r="B32" s="126"/>
      <c r="C32" s="126"/>
      <c r="D32" s="126"/>
      <c r="E32" s="126"/>
      <c r="F32" s="126"/>
      <c r="G32" s="126"/>
      <c r="H32" s="126"/>
      <c r="I32" s="5" t="s">
        <v>28</v>
      </c>
    </row>
    <row r="33" spans="1:9" ht="0.75" customHeight="1" thickBot="1" x14ac:dyDescent="0.3">
      <c r="A33" s="137"/>
      <c r="B33" s="127"/>
      <c r="C33" s="127"/>
      <c r="D33" s="127"/>
      <c r="E33" s="127"/>
      <c r="F33" s="127"/>
      <c r="G33" s="127"/>
      <c r="H33" s="127"/>
      <c r="I33" s="6" t="s">
        <v>29</v>
      </c>
    </row>
    <row r="34" spans="1:9" x14ac:dyDescent="0.25">
      <c r="A34" s="147" t="s">
        <v>72</v>
      </c>
      <c r="B34" s="147"/>
      <c r="C34" s="147" t="s">
        <v>164</v>
      </c>
      <c r="D34" s="147" t="s">
        <v>114</v>
      </c>
      <c r="E34" s="147" t="s">
        <v>75</v>
      </c>
      <c r="F34" s="147" t="s">
        <v>76</v>
      </c>
      <c r="G34" s="147" t="s">
        <v>77</v>
      </c>
      <c r="H34" s="125" t="s">
        <v>840</v>
      </c>
      <c r="I34" s="9" t="s">
        <v>25</v>
      </c>
    </row>
    <row r="35" spans="1:9" x14ac:dyDescent="0.25">
      <c r="A35" s="142"/>
      <c r="B35" s="142"/>
      <c r="C35" s="142"/>
      <c r="D35" s="142"/>
      <c r="E35" s="142"/>
      <c r="F35" s="142"/>
      <c r="G35" s="142"/>
      <c r="H35" s="126"/>
      <c r="I35" s="9" t="s">
        <v>26</v>
      </c>
    </row>
    <row r="36" spans="1:9" x14ac:dyDescent="0.25">
      <c r="A36" s="142"/>
      <c r="B36" s="142"/>
      <c r="C36" s="142"/>
      <c r="D36" s="142"/>
      <c r="E36" s="142"/>
      <c r="F36" s="142"/>
      <c r="G36" s="142"/>
      <c r="H36" s="126"/>
      <c r="I36" s="9" t="s">
        <v>27</v>
      </c>
    </row>
    <row r="37" spans="1:9" x14ac:dyDescent="0.25">
      <c r="A37" s="142"/>
      <c r="B37" s="142"/>
      <c r="C37" s="142"/>
      <c r="D37" s="142"/>
      <c r="E37" s="142"/>
      <c r="F37" s="142"/>
      <c r="G37" s="142"/>
      <c r="H37" s="126"/>
      <c r="I37" s="9" t="s">
        <v>28</v>
      </c>
    </row>
    <row r="38" spans="1:9" ht="193.5" customHeight="1" thickBot="1" x14ac:dyDescent="0.3">
      <c r="A38" s="143"/>
      <c r="B38" s="143"/>
      <c r="C38" s="143"/>
      <c r="D38" s="143"/>
      <c r="E38" s="143"/>
      <c r="F38" s="143"/>
      <c r="G38" s="143"/>
      <c r="H38" s="127"/>
      <c r="I38" s="10" t="s">
        <v>29</v>
      </c>
    </row>
  </sheetData>
  <mergeCells count="53">
    <mergeCell ref="H29:H33"/>
    <mergeCell ref="H34:H38"/>
    <mergeCell ref="H4:H8"/>
    <mergeCell ref="H9:H13"/>
    <mergeCell ref="H14:H18"/>
    <mergeCell ref="H19:H23"/>
    <mergeCell ref="H24:H28"/>
    <mergeCell ref="F34:F38"/>
    <mergeCell ref="G34:G38"/>
    <mergeCell ref="A29:A33"/>
    <mergeCell ref="C29:C33"/>
    <mergeCell ref="D29:D33"/>
    <mergeCell ref="E29:E33"/>
    <mergeCell ref="F29:F33"/>
    <mergeCell ref="G29:G33"/>
    <mergeCell ref="A34:A38"/>
    <mergeCell ref="B34:B38"/>
    <mergeCell ref="C34:C38"/>
    <mergeCell ref="D34:D38"/>
    <mergeCell ref="E34:E38"/>
    <mergeCell ref="B29:B33"/>
    <mergeCell ref="G24:G28"/>
    <mergeCell ref="B19:B23"/>
    <mergeCell ref="C19:C23"/>
    <mergeCell ref="D19:D23"/>
    <mergeCell ref="E19:E23"/>
    <mergeCell ref="F19:F23"/>
    <mergeCell ref="B24:B28"/>
    <mergeCell ref="C24:C28"/>
    <mergeCell ref="D24:D28"/>
    <mergeCell ref="E24:E28"/>
    <mergeCell ref="F24:F28"/>
    <mergeCell ref="C9:C13"/>
    <mergeCell ref="D9:D13"/>
    <mergeCell ref="E9:E13"/>
    <mergeCell ref="F9:F13"/>
    <mergeCell ref="G19:G23"/>
    <mergeCell ref="A1:I1"/>
    <mergeCell ref="B4:B8"/>
    <mergeCell ref="C4:C8"/>
    <mergeCell ref="D4:D8"/>
    <mergeCell ref="E4:E8"/>
    <mergeCell ref="F4:F8"/>
    <mergeCell ref="G4:G8"/>
    <mergeCell ref="A4:A28"/>
    <mergeCell ref="G9:G13"/>
    <mergeCell ref="B14:B18"/>
    <mergeCell ref="C14:C18"/>
    <mergeCell ref="D14:D18"/>
    <mergeCell ref="E14:E18"/>
    <mergeCell ref="F14:F18"/>
    <mergeCell ref="G14:G18"/>
    <mergeCell ref="B9:B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topLeftCell="F19" zoomScale="130" zoomScaleNormal="130" workbookViewId="0">
      <selection activeCell="H24" sqref="H24:H28"/>
    </sheetView>
  </sheetViews>
  <sheetFormatPr defaultRowHeight="15" x14ac:dyDescent="0.25"/>
  <cols>
    <col min="1" max="1" width="27.7109375" customWidth="1"/>
    <col min="2" max="2" width="26" customWidth="1"/>
    <col min="3" max="3" width="42.42578125" customWidth="1"/>
    <col min="4" max="4" width="20.42578125" customWidth="1"/>
    <col min="5" max="5" width="30.7109375" customWidth="1"/>
    <col min="6" max="6" width="18.42578125" customWidth="1"/>
    <col min="7" max="7" width="39" customWidth="1"/>
    <col min="8" max="8" width="123.140625" customWidth="1"/>
    <col min="9" max="9" width="28.28515625" customWidth="1"/>
  </cols>
  <sheetData>
    <row r="1" spans="1:9" ht="24" thickBot="1" x14ac:dyDescent="0.3">
      <c r="A1" s="128" t="s">
        <v>116</v>
      </c>
      <c r="B1" s="129"/>
      <c r="C1" s="129"/>
      <c r="D1" s="129"/>
      <c r="E1" s="129"/>
      <c r="F1" s="129"/>
      <c r="G1" s="129"/>
      <c r="H1" s="129"/>
      <c r="I1" s="130"/>
    </row>
    <row r="2" spans="1:9" ht="16.5" thickTop="1" x14ac:dyDescent="0.25">
      <c r="A2" s="1" t="s">
        <v>1</v>
      </c>
      <c r="B2" s="2" t="s">
        <v>2</v>
      </c>
      <c r="C2" s="2" t="s">
        <v>3</v>
      </c>
      <c r="D2" s="2" t="s">
        <v>4</v>
      </c>
      <c r="E2" s="2" t="s">
        <v>5</v>
      </c>
      <c r="F2" s="2" t="s">
        <v>6</v>
      </c>
      <c r="G2" s="2" t="s">
        <v>7</v>
      </c>
      <c r="H2" s="2" t="s">
        <v>8</v>
      </c>
      <c r="I2" s="2" t="s">
        <v>9</v>
      </c>
    </row>
    <row r="3" spans="1:9" ht="57" customHeight="1" thickBot="1" x14ac:dyDescent="0.3">
      <c r="A3" s="3" t="s">
        <v>10</v>
      </c>
      <c r="B3" s="4" t="s">
        <v>11</v>
      </c>
      <c r="C3" s="4" t="s">
        <v>12</v>
      </c>
      <c r="D3" s="4" t="s">
        <v>13</v>
      </c>
      <c r="E3" s="4" t="s">
        <v>14</v>
      </c>
      <c r="F3" s="4" t="s">
        <v>15</v>
      </c>
      <c r="G3" s="4" t="s">
        <v>16</v>
      </c>
      <c r="H3" s="4" t="s">
        <v>16</v>
      </c>
      <c r="I3" s="4" t="s">
        <v>17</v>
      </c>
    </row>
    <row r="4" spans="1:9" ht="15.75" thickTop="1" x14ac:dyDescent="0.25">
      <c r="A4" s="141" t="s">
        <v>117</v>
      </c>
      <c r="B4" s="141" t="s">
        <v>118</v>
      </c>
      <c r="C4" s="141" t="s">
        <v>119</v>
      </c>
      <c r="D4" s="141" t="s">
        <v>120</v>
      </c>
      <c r="E4" s="141" t="s">
        <v>121</v>
      </c>
      <c r="F4" s="141" t="s">
        <v>95</v>
      </c>
      <c r="G4" s="141" t="s">
        <v>122</v>
      </c>
      <c r="H4" s="151" t="s">
        <v>831</v>
      </c>
      <c r="I4" s="9" t="s">
        <v>25</v>
      </c>
    </row>
    <row r="5" spans="1:9" x14ac:dyDescent="0.25">
      <c r="A5" s="142"/>
      <c r="B5" s="142"/>
      <c r="C5" s="142"/>
      <c r="D5" s="142"/>
      <c r="E5" s="142"/>
      <c r="F5" s="142"/>
      <c r="G5" s="142"/>
      <c r="H5" s="152"/>
      <c r="I5" s="9" t="s">
        <v>26</v>
      </c>
    </row>
    <row r="6" spans="1:9" x14ac:dyDescent="0.25">
      <c r="A6" s="142"/>
      <c r="B6" s="142"/>
      <c r="C6" s="142"/>
      <c r="D6" s="142"/>
      <c r="E6" s="142"/>
      <c r="F6" s="142"/>
      <c r="G6" s="142"/>
      <c r="H6" s="152"/>
      <c r="I6" s="9" t="s">
        <v>27</v>
      </c>
    </row>
    <row r="7" spans="1:9" x14ac:dyDescent="0.25">
      <c r="A7" s="142"/>
      <c r="B7" s="142"/>
      <c r="C7" s="142"/>
      <c r="D7" s="142"/>
      <c r="E7" s="142"/>
      <c r="F7" s="142"/>
      <c r="G7" s="142"/>
      <c r="H7" s="152"/>
      <c r="I7" s="9" t="s">
        <v>28</v>
      </c>
    </row>
    <row r="8" spans="1:9" ht="51.75" customHeight="1" thickBot="1" x14ac:dyDescent="0.3">
      <c r="A8" s="143"/>
      <c r="B8" s="143"/>
      <c r="C8" s="143"/>
      <c r="D8" s="143"/>
      <c r="E8" s="143"/>
      <c r="F8" s="143"/>
      <c r="G8" s="143"/>
      <c r="H8" s="153"/>
      <c r="I8" s="10" t="s">
        <v>29</v>
      </c>
    </row>
    <row r="9" spans="1:9" x14ac:dyDescent="0.25">
      <c r="A9" s="147"/>
      <c r="B9" s="148"/>
      <c r="C9" s="147" t="s">
        <v>123</v>
      </c>
      <c r="D9" s="147" t="s">
        <v>124</v>
      </c>
      <c r="E9" s="147" t="s">
        <v>125</v>
      </c>
      <c r="F9" s="147" t="s">
        <v>23</v>
      </c>
      <c r="G9" s="147" t="s">
        <v>126</v>
      </c>
      <c r="H9" s="154" t="s">
        <v>832</v>
      </c>
      <c r="I9" s="9" t="s">
        <v>25</v>
      </c>
    </row>
    <row r="10" spans="1:9" x14ac:dyDescent="0.25">
      <c r="A10" s="142"/>
      <c r="B10" s="149"/>
      <c r="C10" s="142"/>
      <c r="D10" s="142"/>
      <c r="E10" s="142"/>
      <c r="F10" s="142"/>
      <c r="G10" s="142"/>
      <c r="H10" s="155"/>
      <c r="I10" s="9" t="s">
        <v>26</v>
      </c>
    </row>
    <row r="11" spans="1:9" x14ac:dyDescent="0.25">
      <c r="A11" s="142"/>
      <c r="B11" s="149"/>
      <c r="C11" s="142"/>
      <c r="D11" s="142"/>
      <c r="E11" s="142"/>
      <c r="F11" s="142"/>
      <c r="G11" s="142"/>
      <c r="H11" s="155"/>
      <c r="I11" s="9" t="s">
        <v>27</v>
      </c>
    </row>
    <row r="12" spans="1:9" x14ac:dyDescent="0.25">
      <c r="A12" s="142"/>
      <c r="B12" s="149"/>
      <c r="C12" s="142"/>
      <c r="D12" s="142"/>
      <c r="E12" s="142"/>
      <c r="F12" s="142"/>
      <c r="G12" s="142"/>
      <c r="H12" s="155"/>
      <c r="I12" s="9" t="s">
        <v>28</v>
      </c>
    </row>
    <row r="13" spans="1:9" ht="102.75" customHeight="1" thickBot="1" x14ac:dyDescent="0.3">
      <c r="A13" s="143"/>
      <c r="B13" s="150"/>
      <c r="C13" s="143"/>
      <c r="D13" s="143"/>
      <c r="E13" s="143"/>
      <c r="F13" s="143"/>
      <c r="G13" s="143"/>
      <c r="H13" s="156"/>
      <c r="I13" s="10" t="s">
        <v>29</v>
      </c>
    </row>
    <row r="14" spans="1:9" x14ac:dyDescent="0.25">
      <c r="A14" s="147"/>
      <c r="B14" s="148"/>
      <c r="C14" s="147" t="s">
        <v>158</v>
      </c>
      <c r="D14" s="147" t="s">
        <v>127</v>
      </c>
      <c r="E14" s="147" t="s">
        <v>159</v>
      </c>
      <c r="F14" s="147" t="s">
        <v>95</v>
      </c>
      <c r="G14" s="147" t="s">
        <v>128</v>
      </c>
      <c r="H14" s="154" t="s">
        <v>836</v>
      </c>
      <c r="I14" s="9" t="s">
        <v>25</v>
      </c>
    </row>
    <row r="15" spans="1:9" x14ac:dyDescent="0.25">
      <c r="A15" s="142"/>
      <c r="B15" s="149"/>
      <c r="C15" s="142"/>
      <c r="D15" s="142"/>
      <c r="E15" s="142"/>
      <c r="F15" s="142"/>
      <c r="G15" s="142"/>
      <c r="H15" s="155"/>
      <c r="I15" s="9" t="s">
        <v>26</v>
      </c>
    </row>
    <row r="16" spans="1:9" x14ac:dyDescent="0.25">
      <c r="A16" s="142"/>
      <c r="B16" s="149"/>
      <c r="C16" s="142"/>
      <c r="D16" s="142"/>
      <c r="E16" s="142"/>
      <c r="F16" s="142"/>
      <c r="G16" s="142"/>
      <c r="H16" s="155"/>
      <c r="I16" s="9" t="s">
        <v>27</v>
      </c>
    </row>
    <row r="17" spans="1:9" x14ac:dyDescent="0.25">
      <c r="A17" s="142"/>
      <c r="B17" s="149"/>
      <c r="C17" s="142"/>
      <c r="D17" s="142"/>
      <c r="E17" s="142"/>
      <c r="F17" s="142"/>
      <c r="G17" s="142"/>
      <c r="H17" s="155"/>
      <c r="I17" s="9" t="s">
        <v>28</v>
      </c>
    </row>
    <row r="18" spans="1:9" ht="101.25" customHeight="1" thickBot="1" x14ac:dyDescent="0.3">
      <c r="A18" s="143"/>
      <c r="B18" s="150"/>
      <c r="C18" s="143"/>
      <c r="D18" s="143"/>
      <c r="E18" s="143"/>
      <c r="F18" s="143"/>
      <c r="G18" s="143"/>
      <c r="H18" s="156"/>
      <c r="I18" s="10" t="s">
        <v>29</v>
      </c>
    </row>
    <row r="19" spans="1:9" x14ac:dyDescent="0.25">
      <c r="A19" s="147"/>
      <c r="B19" s="148"/>
      <c r="C19" s="147" t="s">
        <v>129</v>
      </c>
      <c r="D19" s="147" t="s">
        <v>130</v>
      </c>
      <c r="E19" s="147" t="s">
        <v>131</v>
      </c>
      <c r="F19" s="147" t="s">
        <v>23</v>
      </c>
      <c r="G19" s="147" t="s">
        <v>128</v>
      </c>
      <c r="H19" s="154" t="s">
        <v>837</v>
      </c>
      <c r="I19" s="9" t="s">
        <v>25</v>
      </c>
    </row>
    <row r="20" spans="1:9" x14ac:dyDescent="0.25">
      <c r="A20" s="142"/>
      <c r="B20" s="149"/>
      <c r="C20" s="142"/>
      <c r="D20" s="142"/>
      <c r="E20" s="142"/>
      <c r="F20" s="142"/>
      <c r="G20" s="142"/>
      <c r="H20" s="155"/>
      <c r="I20" s="9" t="s">
        <v>26</v>
      </c>
    </row>
    <row r="21" spans="1:9" x14ac:dyDescent="0.25">
      <c r="A21" s="142"/>
      <c r="B21" s="149"/>
      <c r="C21" s="142"/>
      <c r="D21" s="142"/>
      <c r="E21" s="142"/>
      <c r="F21" s="142"/>
      <c r="G21" s="142"/>
      <c r="H21" s="155"/>
      <c r="I21" s="9" t="s">
        <v>27</v>
      </c>
    </row>
    <row r="22" spans="1:9" x14ac:dyDescent="0.25">
      <c r="A22" s="142"/>
      <c r="B22" s="149"/>
      <c r="C22" s="142"/>
      <c r="D22" s="142"/>
      <c r="E22" s="142"/>
      <c r="F22" s="142"/>
      <c r="G22" s="142"/>
      <c r="H22" s="155"/>
      <c r="I22" s="9" t="s">
        <v>28</v>
      </c>
    </row>
    <row r="23" spans="1:9" ht="67.5" customHeight="1" thickBot="1" x14ac:dyDescent="0.3">
      <c r="A23" s="143"/>
      <c r="B23" s="150"/>
      <c r="C23" s="143"/>
      <c r="D23" s="143"/>
      <c r="E23" s="143"/>
      <c r="F23" s="143"/>
      <c r="G23" s="143"/>
      <c r="H23" s="156"/>
      <c r="I23" s="10" t="s">
        <v>29</v>
      </c>
    </row>
    <row r="24" spans="1:9" x14ac:dyDescent="0.25">
      <c r="A24" s="147"/>
      <c r="B24" s="147"/>
      <c r="C24" s="147" t="s">
        <v>160</v>
      </c>
      <c r="D24" s="147" t="s">
        <v>132</v>
      </c>
      <c r="E24" s="147" t="s">
        <v>133</v>
      </c>
      <c r="F24" s="147" t="s">
        <v>95</v>
      </c>
      <c r="G24" s="147" t="s">
        <v>134</v>
      </c>
      <c r="H24" s="154" t="s">
        <v>838</v>
      </c>
      <c r="I24" s="9" t="s">
        <v>25</v>
      </c>
    </row>
    <row r="25" spans="1:9" x14ac:dyDescent="0.25">
      <c r="A25" s="142"/>
      <c r="B25" s="142"/>
      <c r="C25" s="142"/>
      <c r="D25" s="142"/>
      <c r="E25" s="142"/>
      <c r="F25" s="142"/>
      <c r="G25" s="142"/>
      <c r="H25" s="155"/>
      <c r="I25" s="9" t="s">
        <v>26</v>
      </c>
    </row>
    <row r="26" spans="1:9" x14ac:dyDescent="0.25">
      <c r="A26" s="142"/>
      <c r="B26" s="142"/>
      <c r="C26" s="142"/>
      <c r="D26" s="142"/>
      <c r="E26" s="142"/>
      <c r="F26" s="142"/>
      <c r="G26" s="142"/>
      <c r="H26" s="155"/>
      <c r="I26" s="9" t="s">
        <v>27</v>
      </c>
    </row>
    <row r="27" spans="1:9" x14ac:dyDescent="0.25">
      <c r="A27" s="142"/>
      <c r="B27" s="142"/>
      <c r="C27" s="142"/>
      <c r="D27" s="142"/>
      <c r="E27" s="142"/>
      <c r="F27" s="142"/>
      <c r="G27" s="142"/>
      <c r="H27" s="155"/>
      <c r="I27" s="9" t="s">
        <v>28</v>
      </c>
    </row>
    <row r="28" spans="1:9" ht="98.25" customHeight="1" thickBot="1" x14ac:dyDescent="0.3">
      <c r="A28" s="143"/>
      <c r="B28" s="143"/>
      <c r="C28" s="143"/>
      <c r="D28" s="143"/>
      <c r="E28" s="143"/>
      <c r="F28" s="143"/>
      <c r="G28" s="143"/>
      <c r="H28" s="156"/>
      <c r="I28" s="10" t="s">
        <v>29</v>
      </c>
    </row>
    <row r="29" spans="1:9" x14ac:dyDescent="0.25">
      <c r="A29" s="148"/>
      <c r="B29" s="147"/>
      <c r="C29" s="147" t="s">
        <v>135</v>
      </c>
      <c r="D29" s="147" t="s">
        <v>136</v>
      </c>
      <c r="E29" s="147" t="s">
        <v>137</v>
      </c>
      <c r="F29" s="147" t="s">
        <v>76</v>
      </c>
      <c r="G29" s="147" t="s">
        <v>138</v>
      </c>
      <c r="H29" s="154" t="s">
        <v>834</v>
      </c>
      <c r="I29" s="9" t="s">
        <v>25</v>
      </c>
    </row>
    <row r="30" spans="1:9" x14ac:dyDescent="0.25">
      <c r="A30" s="149"/>
      <c r="B30" s="142"/>
      <c r="C30" s="142"/>
      <c r="D30" s="142"/>
      <c r="E30" s="142"/>
      <c r="F30" s="142"/>
      <c r="G30" s="142"/>
      <c r="H30" s="155"/>
      <c r="I30" s="9" t="s">
        <v>26</v>
      </c>
    </row>
    <row r="31" spans="1:9" x14ac:dyDescent="0.25">
      <c r="A31" s="149"/>
      <c r="B31" s="142"/>
      <c r="C31" s="142"/>
      <c r="D31" s="142"/>
      <c r="E31" s="142"/>
      <c r="F31" s="142"/>
      <c r="G31" s="142"/>
      <c r="H31" s="155"/>
      <c r="I31" s="9" t="s">
        <v>27</v>
      </c>
    </row>
    <row r="32" spans="1:9" x14ac:dyDescent="0.25">
      <c r="A32" s="149"/>
      <c r="B32" s="142"/>
      <c r="C32" s="142"/>
      <c r="D32" s="142"/>
      <c r="E32" s="142"/>
      <c r="F32" s="142"/>
      <c r="G32" s="142"/>
      <c r="H32" s="155"/>
      <c r="I32" s="9" t="s">
        <v>28</v>
      </c>
    </row>
    <row r="33" spans="1:9" ht="117.75" customHeight="1" thickBot="1" x14ac:dyDescent="0.3">
      <c r="A33" s="150"/>
      <c r="B33" s="143"/>
      <c r="C33" s="143"/>
      <c r="D33" s="143"/>
      <c r="E33" s="143"/>
      <c r="F33" s="143"/>
      <c r="G33" s="143"/>
      <c r="H33" s="156"/>
      <c r="I33" s="10" t="s">
        <v>29</v>
      </c>
    </row>
    <row r="34" spans="1:9" x14ac:dyDescent="0.25">
      <c r="A34" s="147" t="s">
        <v>139</v>
      </c>
      <c r="B34" s="147" t="s">
        <v>140</v>
      </c>
      <c r="C34" s="147" t="s">
        <v>141</v>
      </c>
      <c r="D34" s="147" t="s">
        <v>142</v>
      </c>
      <c r="E34" s="147" t="s">
        <v>143</v>
      </c>
      <c r="F34" s="147" t="s">
        <v>95</v>
      </c>
      <c r="G34" s="147" t="s">
        <v>144</v>
      </c>
      <c r="H34" s="154" t="s">
        <v>835</v>
      </c>
      <c r="I34" s="9" t="s">
        <v>25</v>
      </c>
    </row>
    <row r="35" spans="1:9" x14ac:dyDescent="0.25">
      <c r="A35" s="142"/>
      <c r="B35" s="142"/>
      <c r="C35" s="142"/>
      <c r="D35" s="142"/>
      <c r="E35" s="142"/>
      <c r="F35" s="142"/>
      <c r="G35" s="142"/>
      <c r="H35" s="155"/>
      <c r="I35" s="9" t="s">
        <v>26</v>
      </c>
    </row>
    <row r="36" spans="1:9" x14ac:dyDescent="0.25">
      <c r="A36" s="142"/>
      <c r="B36" s="142"/>
      <c r="C36" s="142"/>
      <c r="D36" s="142"/>
      <c r="E36" s="142"/>
      <c r="F36" s="142"/>
      <c r="G36" s="142"/>
      <c r="H36" s="155"/>
      <c r="I36" s="9" t="s">
        <v>27</v>
      </c>
    </row>
    <row r="37" spans="1:9" x14ac:dyDescent="0.25">
      <c r="A37" s="142"/>
      <c r="B37" s="142"/>
      <c r="C37" s="142"/>
      <c r="D37" s="142"/>
      <c r="E37" s="142"/>
      <c r="F37" s="142"/>
      <c r="G37" s="142"/>
      <c r="H37" s="155"/>
      <c r="I37" s="9" t="s">
        <v>28</v>
      </c>
    </row>
    <row r="38" spans="1:9" ht="59.25" customHeight="1" thickBot="1" x14ac:dyDescent="0.3">
      <c r="A38" s="143"/>
      <c r="B38" s="143"/>
      <c r="C38" s="143"/>
      <c r="D38" s="143"/>
      <c r="E38" s="143"/>
      <c r="F38" s="143"/>
      <c r="G38" s="143"/>
      <c r="H38" s="156"/>
      <c r="I38" s="10" t="s">
        <v>29</v>
      </c>
    </row>
    <row r="39" spans="1:9" x14ac:dyDescent="0.25">
      <c r="A39" s="147" t="s">
        <v>145</v>
      </c>
      <c r="B39" s="147" t="s">
        <v>146</v>
      </c>
      <c r="C39" s="147" t="s">
        <v>147</v>
      </c>
      <c r="D39" s="147" t="s">
        <v>148</v>
      </c>
      <c r="E39" s="147" t="s">
        <v>149</v>
      </c>
      <c r="F39" s="147" t="s">
        <v>23</v>
      </c>
      <c r="G39" s="147" t="s">
        <v>150</v>
      </c>
      <c r="H39" s="154" t="s">
        <v>833</v>
      </c>
      <c r="I39" s="9" t="s">
        <v>25</v>
      </c>
    </row>
    <row r="40" spans="1:9" x14ac:dyDescent="0.25">
      <c r="A40" s="142"/>
      <c r="B40" s="142"/>
      <c r="C40" s="142"/>
      <c r="D40" s="142"/>
      <c r="E40" s="142"/>
      <c r="F40" s="142"/>
      <c r="G40" s="142"/>
      <c r="H40" s="155"/>
      <c r="I40" s="9" t="s">
        <v>26</v>
      </c>
    </row>
    <row r="41" spans="1:9" ht="13.5" customHeight="1" x14ac:dyDescent="0.25">
      <c r="A41" s="142"/>
      <c r="B41" s="142"/>
      <c r="C41" s="142"/>
      <c r="D41" s="142"/>
      <c r="E41" s="142"/>
      <c r="F41" s="142"/>
      <c r="G41" s="142"/>
      <c r="H41" s="155"/>
      <c r="I41" s="9" t="s">
        <v>27</v>
      </c>
    </row>
    <row r="42" spans="1:9" ht="15.75" hidden="1" thickBot="1" x14ac:dyDescent="0.3">
      <c r="A42" s="142"/>
      <c r="B42" s="142"/>
      <c r="C42" s="142"/>
      <c r="D42" s="142"/>
      <c r="E42" s="142"/>
      <c r="F42" s="142"/>
      <c r="G42" s="142"/>
      <c r="H42" s="155"/>
      <c r="I42" s="9" t="s">
        <v>28</v>
      </c>
    </row>
    <row r="43" spans="1:9" ht="24.75" customHeight="1" thickBot="1" x14ac:dyDescent="0.3">
      <c r="A43" s="143"/>
      <c r="B43" s="143"/>
      <c r="C43" s="143"/>
      <c r="D43" s="143"/>
      <c r="E43" s="143"/>
      <c r="F43" s="143"/>
      <c r="G43" s="143"/>
      <c r="H43" s="156"/>
      <c r="I43" s="10" t="s">
        <v>29</v>
      </c>
    </row>
    <row r="44" spans="1:9" x14ac:dyDescent="0.25">
      <c r="A44" s="147"/>
      <c r="B44" s="148"/>
      <c r="C44" s="147" t="s">
        <v>151</v>
      </c>
      <c r="D44" s="147" t="s">
        <v>51</v>
      </c>
      <c r="E44" s="147" t="s">
        <v>152</v>
      </c>
      <c r="F44" s="147" t="s">
        <v>23</v>
      </c>
      <c r="G44" s="147" t="s">
        <v>153</v>
      </c>
      <c r="H44" s="154" t="s">
        <v>165</v>
      </c>
      <c r="I44" s="9" t="s">
        <v>25</v>
      </c>
    </row>
    <row r="45" spans="1:9" x14ac:dyDescent="0.25">
      <c r="A45" s="142"/>
      <c r="B45" s="149"/>
      <c r="C45" s="142"/>
      <c r="D45" s="142"/>
      <c r="E45" s="142"/>
      <c r="F45" s="142"/>
      <c r="G45" s="142"/>
      <c r="H45" s="155"/>
      <c r="I45" s="9" t="s">
        <v>26</v>
      </c>
    </row>
    <row r="46" spans="1:9" x14ac:dyDescent="0.25">
      <c r="A46" s="142"/>
      <c r="B46" s="149"/>
      <c r="C46" s="142"/>
      <c r="D46" s="142"/>
      <c r="E46" s="142"/>
      <c r="F46" s="142"/>
      <c r="G46" s="142"/>
      <c r="H46" s="155"/>
      <c r="I46" s="9" t="s">
        <v>27</v>
      </c>
    </row>
    <row r="47" spans="1:9" x14ac:dyDescent="0.25">
      <c r="A47" s="142"/>
      <c r="B47" s="149"/>
      <c r="C47" s="142"/>
      <c r="D47" s="142"/>
      <c r="E47" s="142"/>
      <c r="F47" s="142"/>
      <c r="G47" s="142"/>
      <c r="H47" s="155"/>
      <c r="I47" s="9" t="s">
        <v>28</v>
      </c>
    </row>
    <row r="48" spans="1:9" ht="21.75" customHeight="1" thickBot="1" x14ac:dyDescent="0.3">
      <c r="A48" s="143"/>
      <c r="B48" s="150"/>
      <c r="C48" s="143"/>
      <c r="D48" s="143"/>
      <c r="E48" s="143"/>
      <c r="F48" s="143"/>
      <c r="G48" s="143"/>
      <c r="H48" s="156"/>
      <c r="I48" s="10" t="s">
        <v>29</v>
      </c>
    </row>
    <row r="49" spans="1:9" x14ac:dyDescent="0.25">
      <c r="A49" s="147"/>
      <c r="B49" s="147"/>
      <c r="C49" s="147" t="s">
        <v>154</v>
      </c>
      <c r="D49" s="147" t="s">
        <v>124</v>
      </c>
      <c r="E49" s="147" t="s">
        <v>155</v>
      </c>
      <c r="F49" s="147" t="s">
        <v>23</v>
      </c>
      <c r="G49" s="147" t="s">
        <v>156</v>
      </c>
      <c r="H49" s="154" t="s">
        <v>157</v>
      </c>
      <c r="I49" s="9" t="s">
        <v>25</v>
      </c>
    </row>
    <row r="50" spans="1:9" x14ac:dyDescent="0.25">
      <c r="A50" s="142"/>
      <c r="B50" s="142"/>
      <c r="C50" s="142"/>
      <c r="D50" s="142"/>
      <c r="E50" s="142"/>
      <c r="F50" s="142"/>
      <c r="G50" s="142"/>
      <c r="H50" s="155"/>
      <c r="I50" s="9" t="s">
        <v>26</v>
      </c>
    </row>
    <row r="51" spans="1:9" x14ac:dyDescent="0.25">
      <c r="A51" s="142"/>
      <c r="B51" s="142"/>
      <c r="C51" s="142"/>
      <c r="D51" s="142"/>
      <c r="E51" s="142"/>
      <c r="F51" s="142"/>
      <c r="G51" s="142"/>
      <c r="H51" s="155"/>
      <c r="I51" s="9" t="s">
        <v>27</v>
      </c>
    </row>
    <row r="52" spans="1:9" x14ac:dyDescent="0.25">
      <c r="A52" s="142"/>
      <c r="B52" s="142"/>
      <c r="C52" s="142"/>
      <c r="D52" s="142"/>
      <c r="E52" s="142"/>
      <c r="F52" s="142"/>
      <c r="G52" s="142"/>
      <c r="H52" s="155"/>
      <c r="I52" s="9" t="s">
        <v>28</v>
      </c>
    </row>
    <row r="53" spans="1:9" ht="24" customHeight="1" thickBot="1" x14ac:dyDescent="0.3">
      <c r="A53" s="143"/>
      <c r="B53" s="143"/>
      <c r="C53" s="143"/>
      <c r="D53" s="143"/>
      <c r="E53" s="143"/>
      <c r="F53" s="143"/>
      <c r="G53" s="143"/>
      <c r="H53" s="156"/>
      <c r="I53" s="10" t="s">
        <v>29</v>
      </c>
    </row>
    <row r="54" spans="1:9" x14ac:dyDescent="0.25">
      <c r="H54" s="11"/>
    </row>
  </sheetData>
  <mergeCells count="81">
    <mergeCell ref="H34:H38"/>
    <mergeCell ref="H39:H43"/>
    <mergeCell ref="H44:H48"/>
    <mergeCell ref="H49:H53"/>
    <mergeCell ref="H9:H13"/>
    <mergeCell ref="H14:H18"/>
    <mergeCell ref="H19:H23"/>
    <mergeCell ref="H24:H28"/>
    <mergeCell ref="H29:H33"/>
    <mergeCell ref="G49:G53"/>
    <mergeCell ref="G29:G33"/>
    <mergeCell ref="G19:G23"/>
    <mergeCell ref="G9:G13"/>
    <mergeCell ref="A49:A53"/>
    <mergeCell ref="B49:B53"/>
    <mergeCell ref="C49:C53"/>
    <mergeCell ref="D49:D53"/>
    <mergeCell ref="E49:E53"/>
    <mergeCell ref="F49:F53"/>
    <mergeCell ref="G39:G43"/>
    <mergeCell ref="A44:A48"/>
    <mergeCell ref="B44:B48"/>
    <mergeCell ref="C44:C48"/>
    <mergeCell ref="D44:D48"/>
    <mergeCell ref="E44:E48"/>
    <mergeCell ref="F44:F48"/>
    <mergeCell ref="G44:G48"/>
    <mergeCell ref="A39:A43"/>
    <mergeCell ref="B39:B43"/>
    <mergeCell ref="C39:C43"/>
    <mergeCell ref="D39:D43"/>
    <mergeCell ref="E39:E43"/>
    <mergeCell ref="F39:F43"/>
    <mergeCell ref="F34:F38"/>
    <mergeCell ref="G34:G38"/>
    <mergeCell ref="A29:A33"/>
    <mergeCell ref="B29:B33"/>
    <mergeCell ref="C29:C33"/>
    <mergeCell ref="D29:D33"/>
    <mergeCell ref="E29:E33"/>
    <mergeCell ref="F29:F33"/>
    <mergeCell ref="A34:A38"/>
    <mergeCell ref="B34:B38"/>
    <mergeCell ref="C34:C38"/>
    <mergeCell ref="D34:D38"/>
    <mergeCell ref="E34:E38"/>
    <mergeCell ref="F24:F28"/>
    <mergeCell ref="G24:G28"/>
    <mergeCell ref="A19:A23"/>
    <mergeCell ref="B19:B23"/>
    <mergeCell ref="C19:C23"/>
    <mergeCell ref="D19:D23"/>
    <mergeCell ref="E19:E23"/>
    <mergeCell ref="F19:F23"/>
    <mergeCell ref="A24:A28"/>
    <mergeCell ref="B24:B28"/>
    <mergeCell ref="C24:C28"/>
    <mergeCell ref="D24:D28"/>
    <mergeCell ref="E24:E28"/>
    <mergeCell ref="A1:I1"/>
    <mergeCell ref="A4:A8"/>
    <mergeCell ref="B4:B8"/>
    <mergeCell ref="C4:C8"/>
    <mergeCell ref="D4:D8"/>
    <mergeCell ref="E4:E8"/>
    <mergeCell ref="F4:F8"/>
    <mergeCell ref="G4:G8"/>
    <mergeCell ref="H4:H8"/>
    <mergeCell ref="F14:F18"/>
    <mergeCell ref="G14:G18"/>
    <mergeCell ref="A9:A13"/>
    <mergeCell ref="B9:B13"/>
    <mergeCell ref="C9:C13"/>
    <mergeCell ref="D9:D13"/>
    <mergeCell ref="E9:E13"/>
    <mergeCell ref="F9:F13"/>
    <mergeCell ref="A14:A18"/>
    <mergeCell ref="B14:B18"/>
    <mergeCell ref="C14:C18"/>
    <mergeCell ref="D14:D18"/>
    <mergeCell ref="E14:E18"/>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368"/>
  <sheetViews>
    <sheetView topLeftCell="A236" workbookViewId="0">
      <selection activeCell="A226" sqref="A226"/>
    </sheetView>
  </sheetViews>
  <sheetFormatPr defaultRowHeight="15" x14ac:dyDescent="0.25"/>
  <cols>
    <col min="1" max="1" width="25.85546875" style="18" bestFit="1" customWidth="1"/>
    <col min="2" max="2" width="94" style="18" bestFit="1" customWidth="1"/>
    <col min="3" max="3" width="57.140625" style="18" bestFit="1" customWidth="1"/>
    <col min="4" max="4" width="255.7109375" style="12" bestFit="1" customWidth="1"/>
    <col min="5" max="5" width="19.7109375" bestFit="1" customWidth="1"/>
    <col min="6" max="6" width="31" style="18" bestFit="1" customWidth="1"/>
    <col min="7" max="9" width="30.7109375" style="18" customWidth="1"/>
    <col min="10" max="10" width="29.7109375" style="18" bestFit="1" customWidth="1"/>
    <col min="11" max="11" width="7.85546875" bestFit="1" customWidth="1"/>
    <col min="12" max="12" width="9" bestFit="1" customWidth="1"/>
    <col min="13" max="13" width="5.5703125" bestFit="1" customWidth="1"/>
    <col min="14" max="14" width="93.28515625" bestFit="1" customWidth="1"/>
    <col min="15" max="15" width="27.28515625" bestFit="1" customWidth="1"/>
    <col min="16" max="16" width="18" bestFit="1" customWidth="1"/>
    <col min="17" max="17" width="8.42578125" bestFit="1" customWidth="1"/>
    <col min="18" max="18" width="17" bestFit="1" customWidth="1"/>
    <col min="19" max="19" width="11.5703125" bestFit="1" customWidth="1"/>
    <col min="20" max="20" width="5.140625" bestFit="1" customWidth="1"/>
    <col min="21" max="21" width="7.7109375" bestFit="1" customWidth="1"/>
    <col min="22" max="22" width="10.28515625" bestFit="1" customWidth="1"/>
    <col min="23" max="23" width="10.42578125" bestFit="1" customWidth="1"/>
    <col min="24" max="24" width="9.140625" bestFit="1" customWidth="1"/>
    <col min="25" max="25" width="23" bestFit="1" customWidth="1"/>
    <col min="26" max="26" width="14.140625" bestFit="1" customWidth="1"/>
    <col min="27" max="27" width="15.28515625" bestFit="1" customWidth="1"/>
    <col min="28" max="28" width="25.140625" bestFit="1" customWidth="1"/>
    <col min="29" max="29" width="25.140625" customWidth="1"/>
    <col min="30" max="30" width="24.7109375" bestFit="1" customWidth="1"/>
    <col min="31" max="31" width="31.85546875" bestFit="1" customWidth="1"/>
    <col min="32" max="32" width="21" bestFit="1" customWidth="1"/>
    <col min="33" max="33" width="16.7109375" bestFit="1" customWidth="1"/>
    <col min="34" max="34" width="15.7109375" bestFit="1" customWidth="1"/>
    <col min="35" max="35" width="39.85546875" bestFit="1" customWidth="1"/>
    <col min="36" max="36" width="9.7109375" bestFit="1" customWidth="1"/>
    <col min="37" max="37" width="9.85546875" bestFit="1" customWidth="1"/>
    <col min="38" max="38" width="17.28515625" bestFit="1" customWidth="1"/>
    <col min="39" max="39" width="13.85546875" bestFit="1" customWidth="1"/>
    <col min="40" max="40" width="9.85546875" bestFit="1" customWidth="1"/>
    <col min="41" max="41" width="8.140625" bestFit="1" customWidth="1"/>
    <col min="42" max="42" width="15.140625" bestFit="1" customWidth="1"/>
    <col min="44" max="44" width="5.85546875" bestFit="1" customWidth="1"/>
    <col min="45" max="45" width="6.28515625" bestFit="1" customWidth="1"/>
    <col min="46" max="47" width="6.85546875" bestFit="1" customWidth="1"/>
    <col min="48" max="48" width="8.42578125" bestFit="1" customWidth="1"/>
    <col min="49" max="49" width="7.5703125" bestFit="1" customWidth="1"/>
    <col min="50" max="50" width="6.5703125" bestFit="1" customWidth="1"/>
    <col min="51" max="51" width="8.5703125" bestFit="1" customWidth="1"/>
    <col min="52" max="52" width="6.42578125" bestFit="1" customWidth="1"/>
    <col min="53" max="54" width="13.28515625" bestFit="1" customWidth="1"/>
    <col min="55" max="55" width="19.28515625" bestFit="1" customWidth="1"/>
    <col min="56" max="56" width="15.140625" bestFit="1" customWidth="1"/>
    <col min="57" max="57" width="13.140625" bestFit="1" customWidth="1"/>
    <col min="58" max="58" width="13.85546875" bestFit="1" customWidth="1"/>
    <col min="59" max="59" width="31.85546875" bestFit="1" customWidth="1"/>
    <col min="60" max="60" width="13" bestFit="1" customWidth="1"/>
    <col min="61" max="61" width="29.42578125" bestFit="1" customWidth="1"/>
    <col min="62" max="62" width="11" bestFit="1" customWidth="1"/>
    <col min="63" max="63" width="17.28515625" bestFit="1" customWidth="1"/>
    <col min="64" max="64" width="15.85546875" bestFit="1" customWidth="1"/>
    <col min="65" max="65" width="16" bestFit="1" customWidth="1"/>
  </cols>
  <sheetData>
    <row r="1" spans="1:65" ht="19.5" thickBot="1" x14ac:dyDescent="0.35">
      <c r="A1" s="157" t="s">
        <v>270</v>
      </c>
      <c r="B1" s="158"/>
      <c r="C1" s="158"/>
      <c r="D1" s="159"/>
      <c r="E1" s="160" t="s">
        <v>271</v>
      </c>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c r="BG1" s="161"/>
      <c r="BH1" s="161"/>
      <c r="BI1" s="161"/>
      <c r="BJ1" s="161"/>
      <c r="BK1" s="161"/>
      <c r="BL1" s="161"/>
      <c r="BM1" s="162"/>
    </row>
    <row r="2" spans="1:65" ht="16.5" thickBot="1" x14ac:dyDescent="0.3">
      <c r="A2" s="163" t="s">
        <v>272</v>
      </c>
      <c r="B2" s="164"/>
      <c r="C2" s="164"/>
      <c r="D2" s="164"/>
      <c r="E2" s="164"/>
      <c r="F2" s="164"/>
      <c r="G2" s="164"/>
      <c r="H2" s="164"/>
      <c r="I2" s="164"/>
      <c r="J2" s="165"/>
      <c r="K2" s="163" t="s">
        <v>190</v>
      </c>
      <c r="L2" s="164"/>
      <c r="M2" s="164"/>
      <c r="N2" s="166" t="s">
        <v>273</v>
      </c>
      <c r="O2" s="167"/>
      <c r="P2" s="166" t="s">
        <v>274</v>
      </c>
      <c r="Q2" s="168"/>
      <c r="R2" s="168"/>
      <c r="S2" s="168"/>
      <c r="T2" s="168"/>
      <c r="U2" s="168"/>
      <c r="V2" s="168"/>
      <c r="W2" s="168"/>
      <c r="X2" s="168"/>
      <c r="Y2" s="168"/>
      <c r="Z2" s="168"/>
      <c r="AA2" s="168"/>
      <c r="AB2" s="168"/>
      <c r="AC2" s="168"/>
      <c r="AD2" s="168"/>
      <c r="AE2" s="168"/>
      <c r="AF2" s="168"/>
      <c r="AG2" s="168"/>
      <c r="AH2" s="168"/>
      <c r="AI2" s="167"/>
      <c r="AJ2" s="166" t="s">
        <v>275</v>
      </c>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7"/>
    </row>
    <row r="3" spans="1:65" ht="30" customHeight="1" x14ac:dyDescent="0.25">
      <c r="A3" s="21" t="s">
        <v>168</v>
      </c>
      <c r="B3" s="22" t="s">
        <v>276</v>
      </c>
      <c r="C3" s="22" t="s">
        <v>277</v>
      </c>
      <c r="D3" s="22" t="s">
        <v>166</v>
      </c>
      <c r="E3" s="22" t="s">
        <v>278</v>
      </c>
      <c r="F3" s="22" t="s">
        <v>279</v>
      </c>
      <c r="G3" s="22" t="s">
        <v>280</v>
      </c>
      <c r="H3" s="22" t="s">
        <v>281</v>
      </c>
      <c r="I3" s="22" t="s">
        <v>282</v>
      </c>
      <c r="J3" s="22" t="s">
        <v>283</v>
      </c>
      <c r="K3" s="23" t="s">
        <v>284</v>
      </c>
      <c r="L3" s="23" t="s">
        <v>285</v>
      </c>
      <c r="M3" s="23" t="s">
        <v>286</v>
      </c>
      <c r="N3" s="24" t="s">
        <v>287</v>
      </c>
      <c r="O3" s="24" t="s">
        <v>288</v>
      </c>
      <c r="P3" s="22" t="s">
        <v>289</v>
      </c>
      <c r="Q3" s="22" t="s">
        <v>290</v>
      </c>
      <c r="R3" s="22" t="s">
        <v>291</v>
      </c>
      <c r="S3" s="22" t="s">
        <v>292</v>
      </c>
      <c r="T3" s="22" t="s">
        <v>293</v>
      </c>
      <c r="U3" s="22" t="s">
        <v>294</v>
      </c>
      <c r="V3" s="22" t="s">
        <v>295</v>
      </c>
      <c r="W3" s="22" t="s">
        <v>296</v>
      </c>
      <c r="X3" s="22" t="s">
        <v>297</v>
      </c>
      <c r="Y3" s="22" t="s">
        <v>298</v>
      </c>
      <c r="Z3" s="22" t="s">
        <v>299</v>
      </c>
      <c r="AA3" s="22" t="s">
        <v>300</v>
      </c>
      <c r="AB3" s="22" t="s">
        <v>301</v>
      </c>
      <c r="AC3" s="22" t="s">
        <v>302</v>
      </c>
      <c r="AD3" s="22" t="s">
        <v>303</v>
      </c>
      <c r="AE3" s="22" t="s">
        <v>304</v>
      </c>
      <c r="AF3" s="22" t="s">
        <v>305</v>
      </c>
      <c r="AG3" s="22" t="s">
        <v>306</v>
      </c>
      <c r="AH3" s="22" t="s">
        <v>307</v>
      </c>
      <c r="AI3" s="22" t="s">
        <v>308</v>
      </c>
      <c r="AJ3" s="22" t="s">
        <v>162</v>
      </c>
      <c r="AK3" s="22" t="s">
        <v>309</v>
      </c>
      <c r="AL3" s="22" t="s">
        <v>191</v>
      </c>
      <c r="AM3" s="22" t="s">
        <v>310</v>
      </c>
      <c r="AN3" s="22" t="s">
        <v>311</v>
      </c>
      <c r="AO3" s="22" t="s">
        <v>312</v>
      </c>
      <c r="AP3" s="22" t="s">
        <v>313</v>
      </c>
      <c r="AQ3" s="22" t="s">
        <v>314</v>
      </c>
      <c r="AR3" s="22" t="s">
        <v>315</v>
      </c>
      <c r="AS3" s="22" t="s">
        <v>316</v>
      </c>
      <c r="AT3" s="22" t="s">
        <v>317</v>
      </c>
      <c r="AU3" s="22" t="s">
        <v>318</v>
      </c>
      <c r="AV3" s="22" t="s">
        <v>319</v>
      </c>
      <c r="AW3" s="22" t="s">
        <v>320</v>
      </c>
      <c r="AX3" s="22" t="s">
        <v>321</v>
      </c>
      <c r="AY3" s="22" t="s">
        <v>192</v>
      </c>
      <c r="AZ3" s="22" t="s">
        <v>322</v>
      </c>
      <c r="BA3" s="22" t="s">
        <v>323</v>
      </c>
      <c r="BB3" s="22" t="s">
        <v>324</v>
      </c>
      <c r="BC3" s="22" t="s">
        <v>325</v>
      </c>
      <c r="BD3" s="22" t="s">
        <v>326</v>
      </c>
      <c r="BE3" s="22" t="s">
        <v>327</v>
      </c>
      <c r="BF3" s="22" t="s">
        <v>328</v>
      </c>
      <c r="BG3" s="22" t="s">
        <v>329</v>
      </c>
      <c r="BH3" s="22" t="s">
        <v>330</v>
      </c>
      <c r="BI3" s="22" t="s">
        <v>331</v>
      </c>
      <c r="BJ3" s="22" t="s">
        <v>332</v>
      </c>
      <c r="BK3" s="22" t="s">
        <v>191</v>
      </c>
      <c r="BL3" s="22" t="s">
        <v>333</v>
      </c>
      <c r="BM3" s="22" t="s">
        <v>334</v>
      </c>
    </row>
    <row r="4" spans="1:65" ht="15.75" customHeight="1" x14ac:dyDescent="0.25">
      <c r="A4" s="25">
        <v>44743</v>
      </c>
      <c r="B4" s="26" t="s">
        <v>335</v>
      </c>
      <c r="C4" s="26"/>
      <c r="D4" s="26"/>
      <c r="E4" s="28"/>
      <c r="F4" s="28"/>
      <c r="G4" s="28"/>
      <c r="H4" s="28"/>
      <c r="I4" s="28"/>
      <c r="J4" s="26"/>
      <c r="K4" s="29"/>
      <c r="L4" s="29"/>
      <c r="M4" s="29"/>
      <c r="N4" s="30"/>
      <c r="O4" s="30"/>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row>
    <row r="5" spans="1:65" ht="15.75" customHeight="1" x14ac:dyDescent="0.25">
      <c r="A5" s="25">
        <v>44747</v>
      </c>
      <c r="B5" s="26" t="s">
        <v>336</v>
      </c>
      <c r="C5" s="26"/>
      <c r="D5" s="26"/>
      <c r="E5" s="28"/>
      <c r="F5" s="28">
        <v>22</v>
      </c>
      <c r="G5" s="28"/>
      <c r="H5" s="28"/>
      <c r="I5" s="28"/>
      <c r="J5" s="26"/>
      <c r="K5" s="29"/>
      <c r="L5" s="29"/>
      <c r="M5" s="29"/>
      <c r="N5" s="30"/>
      <c r="O5" s="30"/>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row>
    <row r="6" spans="1:65" ht="15.75" customHeight="1" x14ac:dyDescent="0.25">
      <c r="A6" s="25">
        <v>44748</v>
      </c>
      <c r="B6" s="26" t="s">
        <v>337</v>
      </c>
      <c r="C6" s="26" t="s">
        <v>338</v>
      </c>
      <c r="D6" s="26"/>
      <c r="E6" s="28"/>
      <c r="F6" s="28"/>
      <c r="G6" s="28"/>
      <c r="H6" s="28"/>
      <c r="I6" s="28"/>
      <c r="J6" s="26"/>
      <c r="K6" s="29"/>
      <c r="L6" s="29"/>
      <c r="M6" s="29"/>
      <c r="N6" s="30"/>
      <c r="O6" s="30"/>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row>
    <row r="7" spans="1:65" ht="15.75" customHeight="1" x14ac:dyDescent="0.25">
      <c r="A7" s="25">
        <v>44748</v>
      </c>
      <c r="B7" s="26" t="s">
        <v>339</v>
      </c>
      <c r="C7" s="26"/>
      <c r="D7" s="26"/>
      <c r="E7" s="28"/>
      <c r="F7" s="28"/>
      <c r="G7" s="28"/>
      <c r="H7" s="28"/>
      <c r="I7" s="28"/>
      <c r="J7" s="26"/>
      <c r="K7" s="29"/>
      <c r="L7" s="29"/>
      <c r="M7" s="29"/>
      <c r="N7" s="30"/>
      <c r="O7" s="30"/>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row>
    <row r="8" spans="1:65" ht="15.75" customHeight="1" x14ac:dyDescent="0.25">
      <c r="A8" s="25">
        <v>44749</v>
      </c>
      <c r="B8" s="26" t="s">
        <v>340</v>
      </c>
      <c r="C8" s="26" t="s">
        <v>341</v>
      </c>
      <c r="D8" s="26"/>
      <c r="E8" s="28"/>
      <c r="F8" s="28">
        <v>10</v>
      </c>
      <c r="G8" s="28"/>
      <c r="H8" s="28"/>
      <c r="I8" s="28"/>
      <c r="J8" s="26"/>
      <c r="K8" s="29"/>
      <c r="L8" s="29"/>
      <c r="M8" s="29"/>
      <c r="N8" s="30"/>
      <c r="O8" s="30"/>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row>
    <row r="9" spans="1:65" ht="15.75" x14ac:dyDescent="0.25">
      <c r="A9" s="25">
        <v>44754</v>
      </c>
      <c r="B9" s="26" t="s">
        <v>342</v>
      </c>
      <c r="C9" s="31" t="s">
        <v>343</v>
      </c>
      <c r="D9" s="27" t="s">
        <v>344</v>
      </c>
      <c r="E9" s="28"/>
      <c r="F9" s="28"/>
      <c r="G9" s="28"/>
      <c r="H9" s="28"/>
      <c r="I9" s="28"/>
      <c r="J9" s="26"/>
      <c r="K9" s="29"/>
      <c r="L9" s="29"/>
      <c r="M9" s="29"/>
      <c r="N9" s="30"/>
      <c r="O9" s="30"/>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row>
    <row r="10" spans="1:65" ht="15.75" customHeight="1" x14ac:dyDescent="0.25">
      <c r="A10" s="25">
        <v>44754</v>
      </c>
      <c r="B10" s="26" t="s">
        <v>345</v>
      </c>
      <c r="C10" s="26" t="s">
        <v>346</v>
      </c>
      <c r="D10" s="26"/>
      <c r="E10" s="28"/>
      <c r="F10" s="28"/>
      <c r="G10" s="28"/>
      <c r="H10" s="28"/>
      <c r="I10" s="28"/>
      <c r="J10" s="26"/>
      <c r="K10" s="29"/>
      <c r="L10" s="29"/>
      <c r="M10" s="29"/>
      <c r="N10" s="30"/>
      <c r="O10" s="30"/>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row>
    <row r="11" spans="1:65" ht="15.75" customHeight="1" x14ac:dyDescent="0.25">
      <c r="A11" s="25">
        <v>44755</v>
      </c>
      <c r="B11" s="26" t="s">
        <v>347</v>
      </c>
      <c r="C11" s="26"/>
      <c r="D11" s="27" t="s">
        <v>348</v>
      </c>
      <c r="E11" s="28"/>
      <c r="F11" s="28"/>
      <c r="G11" s="28"/>
      <c r="H11" s="28"/>
      <c r="I11" s="28"/>
      <c r="J11" s="26"/>
      <c r="K11" s="29"/>
      <c r="L11" s="29"/>
      <c r="M11" s="29"/>
      <c r="N11" s="30"/>
      <c r="O11" s="30"/>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row>
    <row r="12" spans="1:65" ht="15.75" customHeight="1" x14ac:dyDescent="0.25">
      <c r="A12" s="25">
        <v>44756</v>
      </c>
      <c r="B12" s="26" t="s">
        <v>349</v>
      </c>
      <c r="C12" s="26" t="s">
        <v>350</v>
      </c>
      <c r="D12" s="27" t="s">
        <v>351</v>
      </c>
      <c r="E12" s="28"/>
      <c r="F12" s="28"/>
      <c r="G12" s="28"/>
      <c r="H12" s="28"/>
      <c r="I12" s="28"/>
      <c r="J12" s="26"/>
      <c r="K12" s="29"/>
      <c r="L12" s="29"/>
      <c r="M12" s="29"/>
      <c r="N12" s="30"/>
      <c r="O12" s="30"/>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row>
    <row r="13" spans="1:65" ht="15.75" customHeight="1" x14ac:dyDescent="0.25">
      <c r="A13" s="25">
        <v>44756</v>
      </c>
      <c r="B13" s="26" t="s">
        <v>352</v>
      </c>
      <c r="C13" s="26"/>
      <c r="D13" s="27"/>
      <c r="E13" s="28"/>
      <c r="F13" s="28"/>
      <c r="G13" s="28"/>
      <c r="H13" s="28"/>
      <c r="I13" s="28"/>
      <c r="J13" s="26"/>
      <c r="K13" s="29"/>
      <c r="L13" s="29"/>
      <c r="M13" s="29"/>
      <c r="N13" s="30"/>
      <c r="O13" s="30"/>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row>
    <row r="14" spans="1:65" ht="15.75" customHeight="1" x14ac:dyDescent="0.25">
      <c r="A14" s="25">
        <v>44757</v>
      </c>
      <c r="B14" s="26" t="s">
        <v>353</v>
      </c>
      <c r="C14" s="26"/>
      <c r="D14" s="27"/>
      <c r="E14" s="28"/>
      <c r="F14" s="28"/>
      <c r="G14" s="28"/>
      <c r="H14" s="28"/>
      <c r="I14" s="28"/>
      <c r="J14" s="26"/>
      <c r="K14" s="29"/>
      <c r="L14" s="29"/>
      <c r="M14" s="29"/>
      <c r="N14" s="30"/>
      <c r="O14" s="30"/>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row>
    <row r="15" spans="1:65" ht="15.75" customHeight="1" x14ac:dyDescent="0.25">
      <c r="A15" s="32">
        <v>44757</v>
      </c>
      <c r="B15" s="33" t="s">
        <v>354</v>
      </c>
      <c r="C15" s="36" t="s">
        <v>346</v>
      </c>
      <c r="D15" s="76"/>
      <c r="E15" s="77"/>
      <c r="F15" s="77"/>
      <c r="G15" s="77"/>
      <c r="H15" s="77"/>
      <c r="I15" s="77"/>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row>
    <row r="16" spans="1:65" ht="15.75" customHeight="1" x14ac:dyDescent="0.25">
      <c r="A16" s="32">
        <v>44760</v>
      </c>
      <c r="B16" s="33" t="s">
        <v>355</v>
      </c>
      <c r="C16" s="78" t="s">
        <v>356</v>
      </c>
      <c r="D16" s="76"/>
      <c r="E16" s="77"/>
      <c r="F16" s="77">
        <v>16</v>
      </c>
      <c r="G16" s="77"/>
      <c r="H16" s="77"/>
      <c r="I16" s="77"/>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row>
    <row r="17" spans="1:65" ht="15.75" customHeight="1" x14ac:dyDescent="0.25">
      <c r="A17" s="32">
        <v>44761</v>
      </c>
      <c r="B17" s="26" t="s">
        <v>353</v>
      </c>
      <c r="C17" s="78"/>
      <c r="D17" s="76"/>
      <c r="E17" s="77"/>
      <c r="F17" s="77"/>
      <c r="G17" s="77"/>
      <c r="H17" s="77"/>
      <c r="I17" s="77"/>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row>
    <row r="18" spans="1:65" ht="15.75" customHeight="1" x14ac:dyDescent="0.25">
      <c r="A18" s="32">
        <v>44761</v>
      </c>
      <c r="B18" s="33" t="s">
        <v>357</v>
      </c>
      <c r="C18" s="33" t="s">
        <v>358</v>
      </c>
      <c r="D18" s="79" t="s">
        <v>359</v>
      </c>
      <c r="E18" s="35"/>
      <c r="F18" s="35"/>
      <c r="G18" s="35"/>
      <c r="H18" s="35"/>
      <c r="I18" s="35"/>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row>
    <row r="19" spans="1:65" ht="15.75" x14ac:dyDescent="0.25">
      <c r="A19" s="32">
        <v>44761</v>
      </c>
      <c r="B19" s="26" t="s">
        <v>340</v>
      </c>
      <c r="C19" s="33" t="s">
        <v>356</v>
      </c>
      <c r="D19" s="79"/>
      <c r="E19" s="35"/>
      <c r="F19" s="35">
        <v>10</v>
      </c>
      <c r="G19" s="35"/>
      <c r="H19" s="35"/>
      <c r="I19" s="35"/>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row>
    <row r="20" spans="1:65" ht="15.75" x14ac:dyDescent="0.25">
      <c r="A20" s="32">
        <v>44762</v>
      </c>
      <c r="B20" s="36" t="s">
        <v>360</v>
      </c>
      <c r="C20" s="33"/>
      <c r="D20" s="79"/>
      <c r="E20" s="35"/>
      <c r="F20" s="35"/>
      <c r="G20" s="35"/>
      <c r="H20" s="35"/>
      <c r="I20" s="35"/>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row>
    <row r="21" spans="1:65" ht="15.75" x14ac:dyDescent="0.25">
      <c r="A21" s="32">
        <v>44767</v>
      </c>
      <c r="B21" s="26" t="s">
        <v>353</v>
      </c>
      <c r="C21" s="33"/>
      <c r="D21" s="79"/>
      <c r="E21" s="35"/>
      <c r="F21" s="35"/>
      <c r="G21" s="35"/>
      <c r="H21" s="35"/>
      <c r="I21" s="35"/>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row>
    <row r="22" spans="1:65" ht="15.75" x14ac:dyDescent="0.25">
      <c r="A22" s="32">
        <v>44767</v>
      </c>
      <c r="B22" s="26" t="s">
        <v>361</v>
      </c>
      <c r="C22" s="33"/>
      <c r="D22" s="79"/>
      <c r="E22" s="35"/>
      <c r="F22" s="35">
        <v>20</v>
      </c>
      <c r="G22" s="35"/>
      <c r="H22" s="35"/>
      <c r="I22" s="35"/>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row>
    <row r="23" spans="1:65" ht="15.75" x14ac:dyDescent="0.25">
      <c r="A23" s="32">
        <v>44768</v>
      </c>
      <c r="B23" s="26" t="s">
        <v>353</v>
      </c>
      <c r="C23" s="33"/>
      <c r="D23" s="79"/>
      <c r="E23" s="35"/>
      <c r="F23" s="35"/>
      <c r="G23" s="35"/>
      <c r="H23" s="35"/>
      <c r="I23" s="35"/>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row>
    <row r="24" spans="1:65" ht="15.75" x14ac:dyDescent="0.25">
      <c r="A24" s="32">
        <v>44768</v>
      </c>
      <c r="B24" s="26" t="s">
        <v>362</v>
      </c>
      <c r="C24" s="33" t="s">
        <v>363</v>
      </c>
      <c r="D24" s="79"/>
      <c r="E24" s="35"/>
      <c r="F24" s="35"/>
      <c r="G24" s="35"/>
      <c r="H24" s="35"/>
      <c r="I24" s="35"/>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row>
    <row r="25" spans="1:65" ht="15.75" x14ac:dyDescent="0.25">
      <c r="A25" s="32">
        <v>44768</v>
      </c>
      <c r="B25" s="33" t="s">
        <v>364</v>
      </c>
      <c r="C25" s="33" t="s">
        <v>365</v>
      </c>
      <c r="D25" s="79"/>
      <c r="E25" s="35"/>
      <c r="F25" s="35"/>
      <c r="G25" s="35"/>
      <c r="H25" s="35"/>
      <c r="I25" s="35"/>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row>
    <row r="26" spans="1:65" ht="15.75" x14ac:dyDescent="0.25">
      <c r="A26" s="32">
        <v>44768</v>
      </c>
      <c r="B26" s="33" t="s">
        <v>366</v>
      </c>
      <c r="C26" s="33"/>
      <c r="D26" s="79" t="s">
        <v>367</v>
      </c>
      <c r="E26" s="35"/>
      <c r="F26" s="35"/>
      <c r="G26" s="35"/>
      <c r="H26" s="35"/>
      <c r="I26" s="35"/>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row>
    <row r="27" spans="1:65" ht="15.75" x14ac:dyDescent="0.25">
      <c r="A27" s="32">
        <v>44768</v>
      </c>
      <c r="B27" s="33" t="s">
        <v>368</v>
      </c>
      <c r="C27" s="33"/>
      <c r="D27" s="79" t="s">
        <v>367</v>
      </c>
      <c r="E27" s="35"/>
      <c r="F27" s="35"/>
      <c r="G27" s="35"/>
      <c r="H27" s="35"/>
      <c r="I27" s="35"/>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row>
    <row r="28" spans="1:65" ht="31.5" x14ac:dyDescent="0.25">
      <c r="A28" s="32">
        <v>44768</v>
      </c>
      <c r="B28" s="38" t="s">
        <v>369</v>
      </c>
      <c r="C28" s="33"/>
      <c r="D28" s="79" t="s">
        <v>367</v>
      </c>
      <c r="E28" s="35"/>
      <c r="F28" s="35"/>
      <c r="G28" s="35"/>
      <c r="H28" s="35"/>
      <c r="I28" s="35"/>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row>
    <row r="29" spans="1:65" ht="15.75" x14ac:dyDescent="0.25">
      <c r="A29" s="32">
        <v>44768</v>
      </c>
      <c r="B29" s="33" t="s">
        <v>370</v>
      </c>
      <c r="C29" s="33"/>
      <c r="D29" s="79" t="s">
        <v>371</v>
      </c>
      <c r="E29" s="35"/>
      <c r="F29" s="35"/>
      <c r="G29" s="35"/>
      <c r="H29" s="35"/>
      <c r="I29" s="35"/>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row>
    <row r="30" spans="1:65" ht="15.75" x14ac:dyDescent="0.25">
      <c r="A30" s="32">
        <v>44769</v>
      </c>
      <c r="B30" s="33" t="s">
        <v>372</v>
      </c>
      <c r="C30" s="33" t="s">
        <v>373</v>
      </c>
      <c r="D30" s="79"/>
      <c r="E30" s="35"/>
      <c r="F30" s="35"/>
      <c r="G30" s="35"/>
      <c r="H30" s="35"/>
      <c r="I30" s="35"/>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row>
    <row r="31" spans="1:65" ht="15.75" x14ac:dyDescent="0.25">
      <c r="A31" s="32">
        <v>44770</v>
      </c>
      <c r="B31" s="33" t="s">
        <v>374</v>
      </c>
      <c r="C31" s="33" t="s">
        <v>375</v>
      </c>
      <c r="D31" s="79"/>
      <c r="E31" s="35"/>
      <c r="F31" s="35">
        <v>63</v>
      </c>
      <c r="G31" s="35"/>
      <c r="H31" s="35"/>
      <c r="I31" s="35"/>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row>
    <row r="32" spans="1:65" ht="15.75" x14ac:dyDescent="0.25">
      <c r="A32" s="32">
        <v>44774</v>
      </c>
      <c r="B32" s="33" t="s">
        <v>376</v>
      </c>
      <c r="C32" s="33" t="s">
        <v>377</v>
      </c>
      <c r="D32" s="79" t="s">
        <v>378</v>
      </c>
      <c r="E32" s="35"/>
      <c r="F32" s="35">
        <v>22</v>
      </c>
      <c r="G32" s="35"/>
      <c r="H32" s="35"/>
      <c r="I32" s="35"/>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row>
    <row r="33" spans="1:65" ht="15.75" x14ac:dyDescent="0.25">
      <c r="A33" s="32">
        <v>44774</v>
      </c>
      <c r="B33" s="33" t="s">
        <v>379</v>
      </c>
      <c r="C33" s="33"/>
      <c r="D33" s="79"/>
      <c r="E33" s="35"/>
      <c r="F33" s="35"/>
      <c r="G33" s="35"/>
      <c r="H33" s="35"/>
      <c r="I33" s="35"/>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row>
    <row r="34" spans="1:65" ht="31.5" x14ac:dyDescent="0.25">
      <c r="A34" s="32">
        <v>44775</v>
      </c>
      <c r="B34" s="33" t="s">
        <v>380</v>
      </c>
      <c r="C34" s="33" t="s">
        <v>381</v>
      </c>
      <c r="D34" s="79" t="s">
        <v>382</v>
      </c>
      <c r="E34" s="35"/>
      <c r="F34" s="35"/>
      <c r="G34" s="35"/>
      <c r="H34" s="35"/>
      <c r="I34" s="35"/>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row>
    <row r="35" spans="1:65" ht="15.75" x14ac:dyDescent="0.25">
      <c r="A35" s="32">
        <v>44775</v>
      </c>
      <c r="B35" s="33" t="s">
        <v>383</v>
      </c>
      <c r="C35" s="33" t="s">
        <v>384</v>
      </c>
      <c r="D35" s="79"/>
      <c r="E35" s="35"/>
      <c r="F35" s="35">
        <v>6</v>
      </c>
      <c r="G35" s="35"/>
      <c r="H35" s="35"/>
      <c r="I35" s="35"/>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row>
    <row r="36" spans="1:65" ht="15.75" x14ac:dyDescent="0.25">
      <c r="A36" s="32">
        <v>44776</v>
      </c>
      <c r="B36" s="33" t="s">
        <v>385</v>
      </c>
      <c r="C36" s="33" t="s">
        <v>386</v>
      </c>
      <c r="D36" s="79" t="s">
        <v>387</v>
      </c>
      <c r="E36" s="35">
        <v>50</v>
      </c>
      <c r="F36" s="35"/>
      <c r="G36" s="35"/>
      <c r="H36" s="35"/>
      <c r="I36" s="35"/>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row>
    <row r="37" spans="1:65" ht="15.75" x14ac:dyDescent="0.25">
      <c r="A37" s="32">
        <v>44776</v>
      </c>
      <c r="B37" s="33" t="s">
        <v>337</v>
      </c>
      <c r="C37" s="33" t="s">
        <v>388</v>
      </c>
      <c r="D37" s="79"/>
      <c r="E37" s="35"/>
      <c r="F37" s="35"/>
      <c r="G37" s="35"/>
      <c r="H37" s="35"/>
      <c r="I37" s="35"/>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row>
    <row r="38" spans="1:65" ht="15.75" x14ac:dyDescent="0.25">
      <c r="A38" s="32">
        <v>44777</v>
      </c>
      <c r="B38" s="33" t="s">
        <v>340</v>
      </c>
      <c r="C38" s="33" t="s">
        <v>389</v>
      </c>
      <c r="D38" s="79"/>
      <c r="E38" s="35"/>
      <c r="F38" s="35">
        <v>10</v>
      </c>
      <c r="G38" s="35"/>
      <c r="H38" s="35"/>
      <c r="I38" s="35"/>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row>
    <row r="39" spans="1:65" ht="15.75" x14ac:dyDescent="0.25">
      <c r="A39" s="32">
        <v>44778</v>
      </c>
      <c r="B39" s="33" t="s">
        <v>372</v>
      </c>
      <c r="C39" s="33" t="s">
        <v>390</v>
      </c>
      <c r="D39" s="79"/>
      <c r="E39" s="35"/>
      <c r="F39" s="35">
        <v>10</v>
      </c>
      <c r="G39" s="35"/>
      <c r="H39" s="35"/>
      <c r="I39" s="35"/>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row>
    <row r="40" spans="1:65" ht="15.75" x14ac:dyDescent="0.25">
      <c r="A40" s="32">
        <v>44781</v>
      </c>
      <c r="B40" s="33" t="s">
        <v>391</v>
      </c>
      <c r="C40" s="33"/>
      <c r="D40" s="79"/>
      <c r="E40" s="35"/>
      <c r="F40" s="35"/>
      <c r="G40" s="35"/>
      <c r="H40" s="35"/>
      <c r="I40" s="35"/>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row>
    <row r="41" spans="1:65" ht="15.75" x14ac:dyDescent="0.25">
      <c r="A41" s="32">
        <v>44781</v>
      </c>
      <c r="B41" s="33" t="s">
        <v>349</v>
      </c>
      <c r="C41" s="33" t="s">
        <v>392</v>
      </c>
      <c r="D41" s="79"/>
      <c r="E41" s="35"/>
      <c r="F41" s="35"/>
      <c r="G41" s="35"/>
      <c r="H41" s="35"/>
      <c r="I41" s="35"/>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row>
    <row r="42" spans="1:65" ht="31.5" x14ac:dyDescent="0.25">
      <c r="A42" s="32">
        <v>44781</v>
      </c>
      <c r="B42" s="33" t="s">
        <v>347</v>
      </c>
      <c r="C42" s="33"/>
      <c r="D42" s="79" t="s">
        <v>393</v>
      </c>
      <c r="E42" s="35"/>
      <c r="F42" s="35"/>
      <c r="G42" s="35"/>
      <c r="H42" s="35"/>
      <c r="I42" s="35"/>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row>
    <row r="43" spans="1:65" ht="15.75" x14ac:dyDescent="0.25">
      <c r="A43" s="32">
        <v>44783</v>
      </c>
      <c r="B43" s="33" t="s">
        <v>361</v>
      </c>
      <c r="C43" s="33" t="s">
        <v>394</v>
      </c>
      <c r="D43" s="79"/>
      <c r="E43" s="35"/>
      <c r="F43" s="35">
        <v>24</v>
      </c>
      <c r="G43" s="35"/>
      <c r="H43" s="35"/>
      <c r="I43" s="35"/>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row>
    <row r="44" spans="1:65" ht="15.75" x14ac:dyDescent="0.25">
      <c r="A44" s="32">
        <v>44783</v>
      </c>
      <c r="B44" s="33" t="s">
        <v>395</v>
      </c>
      <c r="C44" s="37" t="s">
        <v>396</v>
      </c>
      <c r="D44" s="79" t="s">
        <v>397</v>
      </c>
      <c r="E44" s="35"/>
      <c r="F44" s="35"/>
      <c r="G44" s="35"/>
      <c r="H44" s="35"/>
      <c r="I44" s="35"/>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row>
    <row r="45" spans="1:65" ht="15.75" x14ac:dyDescent="0.25">
      <c r="A45" s="32">
        <v>44783</v>
      </c>
      <c r="B45" s="33" t="s">
        <v>398</v>
      </c>
      <c r="C45" s="33"/>
      <c r="D45" s="79" t="s">
        <v>399</v>
      </c>
      <c r="E45" s="35"/>
      <c r="F45" s="35">
        <v>4</v>
      </c>
      <c r="G45" s="35"/>
      <c r="H45" s="35"/>
      <c r="I45" s="35"/>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row>
    <row r="46" spans="1:65" ht="15.75" x14ac:dyDescent="0.25">
      <c r="A46" s="32">
        <v>44784</v>
      </c>
      <c r="B46" s="33" t="s">
        <v>400</v>
      </c>
      <c r="C46" s="33"/>
      <c r="D46" s="79"/>
      <c r="E46" s="35"/>
      <c r="F46" s="35"/>
      <c r="G46" s="35"/>
      <c r="H46" s="35"/>
      <c r="I46" s="35"/>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row>
    <row r="47" spans="1:65" ht="15.75" x14ac:dyDescent="0.25">
      <c r="A47" s="32">
        <v>44784</v>
      </c>
      <c r="B47" s="33" t="s">
        <v>401</v>
      </c>
      <c r="C47" s="33"/>
      <c r="D47" s="79" t="s">
        <v>402</v>
      </c>
      <c r="E47" s="35"/>
      <c r="F47" s="35"/>
      <c r="G47" s="35"/>
      <c r="H47" s="35"/>
      <c r="I47" s="35"/>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row>
    <row r="48" spans="1:65" ht="15.75" x14ac:dyDescent="0.25">
      <c r="A48" s="32">
        <v>44784</v>
      </c>
      <c r="B48" s="33" t="s">
        <v>403</v>
      </c>
      <c r="C48" s="33" t="s">
        <v>404</v>
      </c>
      <c r="D48" s="79" t="s">
        <v>405</v>
      </c>
      <c r="E48" s="35"/>
      <c r="F48" s="35"/>
      <c r="G48" s="35"/>
      <c r="H48" s="35"/>
      <c r="I48" s="35"/>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row>
    <row r="49" spans="1:65" ht="31.5" x14ac:dyDescent="0.25">
      <c r="A49" s="32">
        <v>44789</v>
      </c>
      <c r="B49" s="33" t="s">
        <v>406</v>
      </c>
      <c r="C49" s="33" t="s">
        <v>343</v>
      </c>
      <c r="D49" s="79" t="s">
        <v>407</v>
      </c>
      <c r="E49" s="35"/>
      <c r="F49" s="35"/>
      <c r="G49" s="35"/>
      <c r="H49" s="35"/>
      <c r="I49" s="35"/>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row>
    <row r="50" spans="1:65" ht="15.75" x14ac:dyDescent="0.25">
      <c r="A50" s="32">
        <v>44789</v>
      </c>
      <c r="B50" s="33" t="s">
        <v>408</v>
      </c>
      <c r="C50" s="33" t="s">
        <v>409</v>
      </c>
      <c r="D50" s="79" t="s">
        <v>410</v>
      </c>
      <c r="E50" s="35"/>
      <c r="F50" s="35"/>
      <c r="G50" s="35"/>
      <c r="H50" s="35"/>
      <c r="I50" s="35"/>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row>
    <row r="51" spans="1:65" ht="15.75" x14ac:dyDescent="0.25">
      <c r="A51" s="32">
        <v>44789</v>
      </c>
      <c r="B51" s="33" t="s">
        <v>411</v>
      </c>
      <c r="C51" s="33" t="s">
        <v>412</v>
      </c>
      <c r="D51" s="79" t="s">
        <v>413</v>
      </c>
      <c r="E51" s="35"/>
      <c r="F51" s="35"/>
      <c r="G51" s="35"/>
      <c r="H51" s="35"/>
      <c r="I51" s="35"/>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row>
    <row r="52" spans="1:65" ht="15.75" x14ac:dyDescent="0.25">
      <c r="A52" s="32">
        <v>44789</v>
      </c>
      <c r="B52" s="33" t="s">
        <v>414</v>
      </c>
      <c r="C52" s="33"/>
      <c r="D52" s="79"/>
      <c r="E52" s="35"/>
      <c r="F52" s="35"/>
      <c r="G52" s="35"/>
      <c r="H52" s="35"/>
      <c r="I52" s="35"/>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row>
    <row r="53" spans="1:65" ht="15.75" x14ac:dyDescent="0.25">
      <c r="A53" s="32">
        <v>44789</v>
      </c>
      <c r="B53" s="33" t="s">
        <v>383</v>
      </c>
      <c r="C53" s="37" t="s">
        <v>415</v>
      </c>
      <c r="D53" s="79"/>
      <c r="E53" s="35"/>
      <c r="F53" s="35">
        <v>6</v>
      </c>
      <c r="G53" s="35"/>
      <c r="H53" s="35"/>
      <c r="I53" s="35"/>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row>
    <row r="54" spans="1:65" ht="15.75" x14ac:dyDescent="0.25">
      <c r="A54" s="32">
        <v>44790</v>
      </c>
      <c r="B54" s="33" t="s">
        <v>416</v>
      </c>
      <c r="C54" s="37"/>
      <c r="D54" s="79" t="s">
        <v>417</v>
      </c>
      <c r="E54" s="35"/>
      <c r="F54" s="35"/>
      <c r="G54" s="35"/>
      <c r="H54" s="35"/>
      <c r="I54" s="35"/>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row>
    <row r="55" spans="1:65" ht="15.75" x14ac:dyDescent="0.25">
      <c r="A55" s="32">
        <v>44791</v>
      </c>
      <c r="B55" s="33" t="s">
        <v>374</v>
      </c>
      <c r="C55" s="37" t="s">
        <v>418</v>
      </c>
      <c r="D55" s="79"/>
      <c r="E55" s="35"/>
      <c r="F55" s="35"/>
      <c r="G55" s="35"/>
      <c r="H55" s="35"/>
      <c r="I55" s="35"/>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row>
    <row r="56" spans="1:65" ht="15.75" x14ac:dyDescent="0.25">
      <c r="A56" s="32">
        <v>44791</v>
      </c>
      <c r="B56" s="33" t="s">
        <v>340</v>
      </c>
      <c r="C56" s="37"/>
      <c r="D56" s="79"/>
      <c r="E56" s="35"/>
      <c r="F56" s="35">
        <v>10</v>
      </c>
      <c r="G56" s="35"/>
      <c r="H56" s="35"/>
      <c r="I56" s="35"/>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row>
    <row r="57" spans="1:65" ht="15.75" x14ac:dyDescent="0.25">
      <c r="A57" s="32">
        <v>44792</v>
      </c>
      <c r="B57" s="33" t="s">
        <v>419</v>
      </c>
      <c r="C57" s="37"/>
      <c r="D57" s="79" t="s">
        <v>420</v>
      </c>
      <c r="E57" s="35"/>
      <c r="F57" s="35"/>
      <c r="G57" s="35"/>
      <c r="H57" s="35"/>
      <c r="I57" s="35"/>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row>
    <row r="58" spans="1:65" ht="15.75" x14ac:dyDescent="0.25">
      <c r="A58" s="32">
        <v>44792</v>
      </c>
      <c r="B58" s="33" t="s">
        <v>421</v>
      </c>
      <c r="C58" s="33"/>
      <c r="D58" s="79"/>
      <c r="E58" s="35"/>
      <c r="F58" s="35"/>
      <c r="G58" s="35"/>
      <c r="H58" s="35"/>
      <c r="I58" s="35"/>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row>
    <row r="59" spans="1:65" ht="15.75" x14ac:dyDescent="0.25">
      <c r="A59" s="32">
        <v>44792</v>
      </c>
      <c r="B59" s="33" t="s">
        <v>422</v>
      </c>
      <c r="C59" s="33"/>
      <c r="D59" s="79"/>
      <c r="E59" s="35"/>
      <c r="F59" s="35"/>
      <c r="G59" s="35"/>
      <c r="H59" s="35"/>
      <c r="I59" s="35"/>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row>
    <row r="60" spans="1:65" ht="15.75" x14ac:dyDescent="0.25">
      <c r="A60" s="32">
        <v>44796</v>
      </c>
      <c r="B60" s="33" t="s">
        <v>347</v>
      </c>
      <c r="C60" s="33"/>
      <c r="D60" s="79" t="s">
        <v>423</v>
      </c>
      <c r="E60" s="35"/>
      <c r="F60" s="35"/>
      <c r="G60" s="35"/>
      <c r="H60" s="35"/>
      <c r="I60" s="35"/>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row>
    <row r="61" spans="1:65" ht="15.75" x14ac:dyDescent="0.25">
      <c r="A61" s="32">
        <v>44796</v>
      </c>
      <c r="B61" s="33" t="s">
        <v>424</v>
      </c>
      <c r="C61" s="37"/>
      <c r="D61" s="79"/>
      <c r="E61" s="35"/>
      <c r="F61" s="35"/>
      <c r="G61" s="35"/>
      <c r="H61" s="35"/>
      <c r="I61" s="35"/>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row>
    <row r="62" spans="1:65" ht="15.75" x14ac:dyDescent="0.25">
      <c r="A62" s="32">
        <v>44796</v>
      </c>
      <c r="B62" s="33" t="s">
        <v>425</v>
      </c>
      <c r="C62" s="33"/>
      <c r="D62" s="79"/>
      <c r="E62" s="35"/>
      <c r="F62" s="35"/>
      <c r="G62" s="35"/>
      <c r="H62" s="35"/>
      <c r="I62" s="35"/>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row>
    <row r="63" spans="1:65" ht="15.75" x14ac:dyDescent="0.25">
      <c r="A63" s="32">
        <v>44797</v>
      </c>
      <c r="B63" s="33" t="s">
        <v>426</v>
      </c>
      <c r="C63" s="33"/>
      <c r="D63" s="79"/>
      <c r="E63" s="35"/>
      <c r="F63" s="35"/>
      <c r="G63" s="35"/>
      <c r="H63" s="35"/>
      <c r="I63" s="35"/>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row>
    <row r="64" spans="1:65" ht="15.75" x14ac:dyDescent="0.25">
      <c r="A64" s="32">
        <v>44797</v>
      </c>
      <c r="B64" s="33" t="s">
        <v>427</v>
      </c>
      <c r="C64" s="33"/>
      <c r="D64" s="79" t="s">
        <v>428</v>
      </c>
      <c r="E64" s="35"/>
      <c r="F64" s="35">
        <v>25</v>
      </c>
      <c r="G64" s="35"/>
      <c r="H64" s="35"/>
      <c r="I64" s="35"/>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row>
    <row r="65" spans="1:65" ht="15.75" x14ac:dyDescent="0.25">
      <c r="A65" s="32">
        <v>44798</v>
      </c>
      <c r="B65" s="33" t="s">
        <v>380</v>
      </c>
      <c r="C65" s="37" t="s">
        <v>363</v>
      </c>
      <c r="D65" s="79" t="s">
        <v>429</v>
      </c>
      <c r="E65" s="35"/>
      <c r="F65" s="35"/>
      <c r="G65" s="35"/>
      <c r="H65" s="35"/>
      <c r="I65" s="35"/>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row>
    <row r="66" spans="1:65" ht="15.75" x14ac:dyDescent="0.25">
      <c r="A66" s="32">
        <v>44798</v>
      </c>
      <c r="B66" s="33" t="s">
        <v>430</v>
      </c>
      <c r="C66" s="37" t="s">
        <v>431</v>
      </c>
      <c r="D66" s="79"/>
      <c r="E66" s="35"/>
      <c r="F66" s="35"/>
      <c r="G66" s="35"/>
      <c r="H66" s="35"/>
      <c r="I66" s="35"/>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row>
    <row r="67" spans="1:65" ht="15.75" x14ac:dyDescent="0.25">
      <c r="A67" s="32">
        <v>44798</v>
      </c>
      <c r="B67" s="33" t="s">
        <v>430</v>
      </c>
      <c r="C67" s="33" t="s">
        <v>432</v>
      </c>
      <c r="D67" s="79"/>
      <c r="E67" s="35"/>
      <c r="F67" s="35"/>
      <c r="G67" s="35"/>
      <c r="H67" s="35"/>
      <c r="I67" s="35"/>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row>
    <row r="68" spans="1:65" ht="15.75" x14ac:dyDescent="0.25">
      <c r="A68" s="32">
        <v>44799</v>
      </c>
      <c r="B68" s="33" t="s">
        <v>427</v>
      </c>
      <c r="C68" s="33" t="s">
        <v>433</v>
      </c>
      <c r="D68" s="79" t="s">
        <v>434</v>
      </c>
      <c r="E68" s="35"/>
      <c r="F68" s="35"/>
      <c r="G68" s="35"/>
      <c r="H68" s="35"/>
      <c r="I68" s="35"/>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row>
    <row r="69" spans="1:65" ht="15.75" x14ac:dyDescent="0.25">
      <c r="A69" s="32">
        <v>44802</v>
      </c>
      <c r="B69" s="33" t="s">
        <v>435</v>
      </c>
      <c r="C69" s="33"/>
      <c r="D69" s="79"/>
      <c r="E69" s="35"/>
      <c r="F69" s="35"/>
      <c r="G69" s="35"/>
      <c r="H69" s="35"/>
      <c r="I69" s="35"/>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row>
    <row r="70" spans="1:65" ht="15.75" x14ac:dyDescent="0.25">
      <c r="A70" s="32">
        <v>44802</v>
      </c>
      <c r="B70" s="33" t="s">
        <v>436</v>
      </c>
      <c r="C70" s="33"/>
      <c r="D70" s="79"/>
      <c r="E70" s="35"/>
      <c r="F70" s="35"/>
      <c r="G70" s="35"/>
      <c r="H70" s="35"/>
      <c r="I70" s="35"/>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row>
    <row r="71" spans="1:65" ht="15.75" x14ac:dyDescent="0.25">
      <c r="A71" s="32">
        <v>44803</v>
      </c>
      <c r="B71" s="33" t="s">
        <v>364</v>
      </c>
      <c r="C71" s="33" t="s">
        <v>365</v>
      </c>
      <c r="D71" s="79" t="s">
        <v>437</v>
      </c>
      <c r="E71" s="35"/>
      <c r="F71" s="35"/>
      <c r="G71" s="35"/>
      <c r="H71" s="35"/>
      <c r="I71" s="35"/>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row>
    <row r="72" spans="1:65" ht="15.75" x14ac:dyDescent="0.25">
      <c r="A72" s="32">
        <v>44803</v>
      </c>
      <c r="B72" s="33" t="s">
        <v>438</v>
      </c>
      <c r="C72" s="33" t="s">
        <v>439</v>
      </c>
      <c r="D72" s="79" t="s">
        <v>440</v>
      </c>
      <c r="E72" s="35"/>
      <c r="F72" s="35">
        <v>22</v>
      </c>
      <c r="G72" s="35"/>
      <c r="H72" s="35"/>
      <c r="I72" s="35"/>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row>
    <row r="73" spans="1:65" ht="15.75" x14ac:dyDescent="0.25">
      <c r="A73" s="32">
        <v>44804</v>
      </c>
      <c r="B73" s="33" t="s">
        <v>441</v>
      </c>
      <c r="C73" s="33" t="s">
        <v>442</v>
      </c>
      <c r="D73" s="79" t="s">
        <v>443</v>
      </c>
      <c r="E73" s="35"/>
      <c r="F73" s="35"/>
      <c r="G73" s="35"/>
      <c r="H73" s="35"/>
      <c r="I73" s="35"/>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row>
    <row r="74" spans="1:65" ht="15.75" x14ac:dyDescent="0.25">
      <c r="A74" s="32">
        <v>44804</v>
      </c>
      <c r="B74" s="33" t="s">
        <v>444</v>
      </c>
      <c r="C74" s="37"/>
      <c r="D74" s="79"/>
      <c r="E74" s="35"/>
      <c r="F74" s="35"/>
      <c r="G74" s="35"/>
      <c r="H74" s="35"/>
      <c r="I74" s="35"/>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row>
    <row r="75" spans="1:65" ht="15.75" x14ac:dyDescent="0.25">
      <c r="A75" s="80">
        <v>44805</v>
      </c>
      <c r="B75" s="81" t="s">
        <v>445</v>
      </c>
      <c r="C75" s="81"/>
      <c r="D75" s="82"/>
      <c r="E75" s="83"/>
      <c r="F75" s="83"/>
      <c r="G75" s="83"/>
      <c r="H75" s="83"/>
      <c r="I75" s="83"/>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4"/>
    </row>
    <row r="76" spans="1:65" ht="15.75" x14ac:dyDescent="0.25">
      <c r="A76" s="80">
        <v>44805</v>
      </c>
      <c r="B76" s="81" t="s">
        <v>340</v>
      </c>
      <c r="C76" s="81"/>
      <c r="D76" s="82"/>
      <c r="E76" s="83"/>
      <c r="F76" s="83"/>
      <c r="G76" s="83"/>
      <c r="H76" s="83"/>
      <c r="I76" s="83"/>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4"/>
    </row>
    <row r="77" spans="1:65" s="42" customFormat="1" ht="15.75" x14ac:dyDescent="0.25">
      <c r="A77" s="40">
        <v>44811</v>
      </c>
      <c r="B77" s="41" t="s">
        <v>337</v>
      </c>
      <c r="C77" s="41" t="s">
        <v>388</v>
      </c>
      <c r="D77" s="85"/>
      <c r="F77" s="41"/>
      <c r="G77" s="41"/>
      <c r="H77" s="41"/>
      <c r="I77" s="41"/>
      <c r="J77" s="41"/>
    </row>
    <row r="78" spans="1:65" ht="15.75" x14ac:dyDescent="0.25">
      <c r="A78" s="86">
        <v>44812</v>
      </c>
      <c r="B78" s="36" t="s">
        <v>380</v>
      </c>
      <c r="C78" s="36" t="s">
        <v>363</v>
      </c>
      <c r="D78" s="76"/>
      <c r="E78" s="77"/>
      <c r="F78" s="77"/>
      <c r="G78" s="77"/>
      <c r="H78" s="77"/>
      <c r="I78" s="77"/>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row>
    <row r="79" spans="1:65" ht="15.75" x14ac:dyDescent="0.25">
      <c r="A79" s="86">
        <v>44812</v>
      </c>
      <c r="B79" s="36" t="s">
        <v>446</v>
      </c>
      <c r="C79" s="78">
        <v>0.52083333333333337</v>
      </c>
      <c r="D79" s="76" t="s">
        <v>447</v>
      </c>
      <c r="E79" s="77"/>
      <c r="F79" s="77"/>
      <c r="G79" s="77"/>
      <c r="H79" s="77"/>
      <c r="I79" s="77"/>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row>
    <row r="80" spans="1:65" ht="15.75" x14ac:dyDescent="0.25">
      <c r="A80" s="32">
        <v>44813</v>
      </c>
      <c r="B80" s="33" t="s">
        <v>376</v>
      </c>
      <c r="C80" s="33" t="s">
        <v>448</v>
      </c>
      <c r="D80" s="79" t="s">
        <v>449</v>
      </c>
      <c r="E80" s="35"/>
      <c r="F80" s="35">
        <v>28</v>
      </c>
      <c r="G80" s="35"/>
      <c r="H80" s="35"/>
      <c r="I80" s="35"/>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row>
    <row r="81" spans="1:65" ht="15.75" x14ac:dyDescent="0.25">
      <c r="A81" s="32">
        <v>44816</v>
      </c>
      <c r="B81" s="33" t="s">
        <v>450</v>
      </c>
      <c r="C81" s="33"/>
      <c r="D81" s="79"/>
      <c r="E81" s="35"/>
      <c r="F81" s="35"/>
      <c r="G81" s="35"/>
      <c r="H81" s="35"/>
      <c r="I81" s="35"/>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row>
    <row r="82" spans="1:65" ht="15.75" x14ac:dyDescent="0.25">
      <c r="A82" s="32">
        <v>44816</v>
      </c>
      <c r="B82" s="33" t="s">
        <v>451</v>
      </c>
      <c r="C82" s="43">
        <v>0.52083333333333337</v>
      </c>
      <c r="D82" s="87" t="s">
        <v>452</v>
      </c>
      <c r="E82" s="35"/>
      <c r="F82" s="35"/>
      <c r="G82" s="35"/>
      <c r="H82" s="35"/>
      <c r="I82" s="35"/>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row>
    <row r="83" spans="1:65" ht="15.75" x14ac:dyDescent="0.25">
      <c r="A83" s="32">
        <v>44816</v>
      </c>
      <c r="B83" s="33" t="s">
        <v>453</v>
      </c>
      <c r="C83" s="33"/>
      <c r="D83" s="79" t="s">
        <v>454</v>
      </c>
      <c r="E83" s="35"/>
      <c r="F83" s="35"/>
      <c r="G83" s="35"/>
      <c r="H83" s="35"/>
      <c r="I83" s="35"/>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row>
    <row r="84" spans="1:65" ht="15.75" x14ac:dyDescent="0.25">
      <c r="A84" s="32">
        <v>44816</v>
      </c>
      <c r="B84" s="33" t="s">
        <v>455</v>
      </c>
      <c r="C84" s="33"/>
      <c r="D84" s="79"/>
      <c r="E84" s="35"/>
      <c r="F84" s="35"/>
      <c r="G84" s="35"/>
      <c r="H84" s="35"/>
      <c r="I84" s="35"/>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row>
    <row r="85" spans="1:65" ht="15.75" x14ac:dyDescent="0.25">
      <c r="A85" s="32">
        <v>44817</v>
      </c>
      <c r="B85" s="33" t="s">
        <v>456</v>
      </c>
      <c r="C85" s="33" t="s">
        <v>457</v>
      </c>
      <c r="D85" s="79" t="s">
        <v>458</v>
      </c>
      <c r="E85" s="35"/>
      <c r="F85" s="35"/>
      <c r="G85" s="35"/>
      <c r="H85" s="35"/>
      <c r="I85" s="35"/>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row>
    <row r="86" spans="1:65" ht="15.75" x14ac:dyDescent="0.25">
      <c r="A86" s="32">
        <v>44817</v>
      </c>
      <c r="B86" s="33" t="s">
        <v>459</v>
      </c>
      <c r="C86" s="33"/>
      <c r="D86" s="79"/>
      <c r="E86" s="35"/>
      <c r="F86" s="35"/>
      <c r="G86" s="35"/>
      <c r="H86" s="35"/>
      <c r="I86" s="35"/>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row>
    <row r="87" spans="1:65" ht="15.75" x14ac:dyDescent="0.25">
      <c r="A87" s="32">
        <v>44817</v>
      </c>
      <c r="B87" s="33" t="s">
        <v>460</v>
      </c>
      <c r="C87" s="33"/>
      <c r="D87" s="79"/>
      <c r="E87" s="35"/>
      <c r="F87" s="35"/>
      <c r="G87" s="35"/>
      <c r="H87" s="35"/>
      <c r="I87" s="35"/>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row>
    <row r="88" spans="1:65" ht="15.75" x14ac:dyDescent="0.25">
      <c r="A88" s="32">
        <v>44818</v>
      </c>
      <c r="B88" s="33" t="s">
        <v>461</v>
      </c>
      <c r="C88" s="33"/>
      <c r="D88" s="79"/>
      <c r="E88" s="35"/>
      <c r="F88" s="35"/>
      <c r="G88" s="35"/>
      <c r="H88" s="35"/>
      <c r="I88" s="35"/>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row>
    <row r="89" spans="1:65" ht="15.75" x14ac:dyDescent="0.25">
      <c r="A89" s="32">
        <v>44818</v>
      </c>
      <c r="B89" s="33" t="s">
        <v>456</v>
      </c>
      <c r="C89" s="33" t="s">
        <v>457</v>
      </c>
      <c r="D89" s="79" t="s">
        <v>462</v>
      </c>
      <c r="E89" s="35"/>
      <c r="F89" s="35"/>
      <c r="G89" s="35"/>
      <c r="H89" s="35"/>
      <c r="I89" s="35"/>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row>
    <row r="90" spans="1:65" ht="15.75" x14ac:dyDescent="0.25">
      <c r="A90" s="32">
        <v>44818</v>
      </c>
      <c r="B90" s="33" t="s">
        <v>463</v>
      </c>
      <c r="C90" s="33"/>
      <c r="D90" s="79" t="s">
        <v>464</v>
      </c>
      <c r="E90" s="35"/>
      <c r="F90" s="35"/>
      <c r="G90" s="35"/>
      <c r="H90" s="35"/>
      <c r="I90" s="35"/>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row>
    <row r="91" spans="1:65" ht="15.75" x14ac:dyDescent="0.25">
      <c r="A91" s="32">
        <v>44818</v>
      </c>
      <c r="B91" s="33" t="s">
        <v>465</v>
      </c>
      <c r="C91" s="33" t="s">
        <v>466</v>
      </c>
      <c r="D91" s="79" t="s">
        <v>467</v>
      </c>
      <c r="E91" s="35"/>
      <c r="F91" s="35"/>
      <c r="G91" s="35"/>
      <c r="H91" s="35"/>
      <c r="I91" s="35"/>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row>
    <row r="92" spans="1:65" ht="15.75" x14ac:dyDescent="0.25">
      <c r="A92" s="32">
        <v>44819</v>
      </c>
      <c r="B92" s="33" t="s">
        <v>468</v>
      </c>
      <c r="C92" s="33" t="s">
        <v>469</v>
      </c>
      <c r="D92" s="79"/>
      <c r="E92" s="35"/>
      <c r="F92" s="35">
        <v>32</v>
      </c>
      <c r="G92" s="35"/>
      <c r="H92" s="35"/>
      <c r="I92" s="35"/>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row>
    <row r="93" spans="1:65" ht="15.75" x14ac:dyDescent="0.25">
      <c r="A93" s="32">
        <v>44819</v>
      </c>
      <c r="B93" s="81" t="s">
        <v>340</v>
      </c>
      <c r="C93" s="33"/>
      <c r="D93" s="79"/>
      <c r="E93" s="35"/>
      <c r="F93" s="35"/>
      <c r="G93" s="35"/>
      <c r="H93" s="35"/>
      <c r="I93" s="35"/>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row>
    <row r="94" spans="1:65" ht="15.75" x14ac:dyDescent="0.25">
      <c r="A94" s="32">
        <v>44823</v>
      </c>
      <c r="B94" s="81" t="s">
        <v>470</v>
      </c>
      <c r="C94" s="33"/>
      <c r="D94" s="79"/>
      <c r="E94" s="35"/>
      <c r="F94" s="35"/>
      <c r="G94" s="35"/>
      <c r="H94" s="35"/>
      <c r="I94" s="35"/>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row>
    <row r="95" spans="1:65" ht="15.75" x14ac:dyDescent="0.25">
      <c r="A95" s="32">
        <v>44823</v>
      </c>
      <c r="B95" s="81" t="s">
        <v>391</v>
      </c>
      <c r="C95" s="33"/>
      <c r="D95" s="79"/>
      <c r="E95" s="35"/>
      <c r="F95" s="35"/>
      <c r="G95" s="35"/>
      <c r="H95" s="35"/>
      <c r="I95" s="35"/>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row>
    <row r="96" spans="1:65" ht="15.75" x14ac:dyDescent="0.25">
      <c r="A96" s="32">
        <v>44824</v>
      </c>
      <c r="B96" s="33" t="s">
        <v>471</v>
      </c>
      <c r="C96" s="33" t="s">
        <v>472</v>
      </c>
      <c r="D96" s="79"/>
      <c r="E96" s="35"/>
      <c r="F96" s="35"/>
      <c r="G96" s="35"/>
      <c r="H96" s="35"/>
      <c r="I96" s="35"/>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row>
    <row r="97" spans="1:65" ht="15.75" x14ac:dyDescent="0.25">
      <c r="A97" s="32">
        <v>44824</v>
      </c>
      <c r="B97" s="33" t="s">
        <v>473</v>
      </c>
      <c r="C97" s="33"/>
      <c r="D97" s="79"/>
      <c r="E97" s="35"/>
      <c r="F97" s="35"/>
      <c r="G97" s="35"/>
      <c r="H97" s="35"/>
      <c r="I97" s="35"/>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row>
    <row r="98" spans="1:65" ht="15.75" x14ac:dyDescent="0.25">
      <c r="A98" s="32">
        <v>44824</v>
      </c>
      <c r="B98" s="33" t="s">
        <v>474</v>
      </c>
      <c r="C98" s="33"/>
      <c r="D98" s="79" t="s">
        <v>475</v>
      </c>
      <c r="E98" s="35"/>
      <c r="F98" s="35"/>
      <c r="G98" s="35"/>
      <c r="H98" s="35"/>
      <c r="I98" s="35"/>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row>
    <row r="99" spans="1:65" ht="15.75" x14ac:dyDescent="0.25">
      <c r="A99" s="32">
        <v>44824</v>
      </c>
      <c r="B99" s="33" t="s">
        <v>476</v>
      </c>
      <c r="C99" s="33"/>
      <c r="D99" s="79"/>
      <c r="E99" s="35"/>
      <c r="F99" s="35"/>
      <c r="G99" s="35"/>
      <c r="H99" s="35"/>
      <c r="I99" s="35"/>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row>
    <row r="100" spans="1:65" ht="15.75" x14ac:dyDescent="0.25">
      <c r="A100" s="32">
        <v>44825</v>
      </c>
      <c r="B100" s="33" t="s">
        <v>477</v>
      </c>
      <c r="C100" s="33" t="s">
        <v>478</v>
      </c>
      <c r="D100" s="79"/>
      <c r="E100" s="35"/>
      <c r="F100" s="35"/>
      <c r="G100" s="35"/>
      <c r="H100" s="35"/>
      <c r="I100" s="35"/>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row>
    <row r="101" spans="1:65" ht="15.75" x14ac:dyDescent="0.25">
      <c r="A101" s="32">
        <v>44825</v>
      </c>
      <c r="B101" s="33" t="s">
        <v>479</v>
      </c>
      <c r="C101" s="33" t="s">
        <v>480</v>
      </c>
      <c r="D101" s="79"/>
      <c r="E101" s="35"/>
      <c r="F101" s="35"/>
      <c r="G101" s="35"/>
      <c r="H101" s="35"/>
      <c r="I101" s="35"/>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row>
    <row r="102" spans="1:65" ht="15.75" x14ac:dyDescent="0.25">
      <c r="A102" s="32">
        <v>44825</v>
      </c>
      <c r="B102" s="33" t="s">
        <v>481</v>
      </c>
      <c r="C102" s="33"/>
      <c r="D102" s="79" t="s">
        <v>482</v>
      </c>
      <c r="E102" s="35"/>
      <c r="F102" s="35"/>
      <c r="G102" s="35"/>
      <c r="H102" s="35"/>
      <c r="I102" s="35"/>
      <c r="J102" s="33"/>
      <c r="K102" s="33"/>
      <c r="L102" s="33"/>
      <c r="M102" s="33"/>
      <c r="N102" s="33"/>
      <c r="O102" s="33"/>
      <c r="P102" s="33"/>
      <c r="Q102" s="33"/>
      <c r="R102" s="33"/>
      <c r="S102" s="33"/>
      <c r="T102" s="33"/>
      <c r="U102" s="33"/>
      <c r="V102" s="33"/>
      <c r="W102" s="33"/>
      <c r="X102" s="33"/>
      <c r="Y102" s="33"/>
      <c r="Z102" s="33"/>
      <c r="AA102" s="33"/>
      <c r="AB102" s="33"/>
      <c r="AC102" s="33"/>
      <c r="AD102" s="33">
        <v>14</v>
      </c>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row>
    <row r="103" spans="1:65" ht="15.75" x14ac:dyDescent="0.25">
      <c r="A103" s="32">
        <v>44826</v>
      </c>
      <c r="B103" s="33" t="s">
        <v>374</v>
      </c>
      <c r="C103" s="33" t="s">
        <v>483</v>
      </c>
      <c r="D103" s="79"/>
      <c r="E103" s="35"/>
      <c r="F103" s="35"/>
      <c r="G103" s="35"/>
      <c r="H103" s="35"/>
      <c r="I103" s="35"/>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row>
    <row r="104" spans="1:65" ht="15.75" x14ac:dyDescent="0.25">
      <c r="A104" s="32">
        <v>44828</v>
      </c>
      <c r="B104" s="33" t="s">
        <v>484</v>
      </c>
      <c r="C104" s="33" t="s">
        <v>457</v>
      </c>
      <c r="D104" s="79" t="s">
        <v>485</v>
      </c>
      <c r="E104" s="35">
        <v>7</v>
      </c>
      <c r="F104" s="35"/>
      <c r="G104" s="35"/>
      <c r="H104" s="35"/>
      <c r="I104" s="35"/>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row>
    <row r="105" spans="1:65" ht="31.5" x14ac:dyDescent="0.25">
      <c r="A105" s="32">
        <v>44828</v>
      </c>
      <c r="B105" s="33" t="s">
        <v>486</v>
      </c>
      <c r="C105" s="33" t="s">
        <v>487</v>
      </c>
      <c r="D105" s="79" t="s">
        <v>488</v>
      </c>
      <c r="E105" s="35"/>
      <c r="F105" s="35"/>
      <c r="G105" s="35"/>
      <c r="H105" s="35"/>
      <c r="I105" s="35"/>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row>
    <row r="106" spans="1:65" ht="15.75" x14ac:dyDescent="0.25">
      <c r="A106" s="32">
        <v>44828</v>
      </c>
      <c r="B106" s="33" t="s">
        <v>391</v>
      </c>
      <c r="C106" s="33"/>
      <c r="D106" s="79"/>
      <c r="E106" s="35"/>
      <c r="F106" s="35"/>
      <c r="G106" s="35"/>
      <c r="H106" s="35"/>
      <c r="I106" s="35"/>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row>
    <row r="107" spans="1:65" ht="15.75" x14ac:dyDescent="0.25">
      <c r="A107" s="32">
        <v>44830</v>
      </c>
      <c r="B107" s="33" t="s">
        <v>489</v>
      </c>
      <c r="C107" s="33" t="s">
        <v>490</v>
      </c>
      <c r="D107" s="34" t="s">
        <v>491</v>
      </c>
      <c r="E107" s="35"/>
      <c r="F107" s="35"/>
      <c r="G107" s="35"/>
      <c r="H107" s="35"/>
      <c r="I107" s="35"/>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row>
    <row r="108" spans="1:65" ht="15.75" x14ac:dyDescent="0.25">
      <c r="A108" s="32">
        <v>44831</v>
      </c>
      <c r="B108" s="33" t="s">
        <v>471</v>
      </c>
      <c r="C108" s="33" t="s">
        <v>492</v>
      </c>
      <c r="D108" s="79"/>
      <c r="E108" s="35"/>
      <c r="F108" s="35"/>
      <c r="G108" s="35"/>
      <c r="H108" s="35"/>
      <c r="I108" s="35"/>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row>
    <row r="109" spans="1:65" ht="15.75" x14ac:dyDescent="0.25">
      <c r="A109" s="32">
        <v>44831</v>
      </c>
      <c r="B109" s="33" t="s">
        <v>372</v>
      </c>
      <c r="C109" s="33" t="s">
        <v>493</v>
      </c>
      <c r="D109" s="79" t="s">
        <v>494</v>
      </c>
      <c r="E109" s="35"/>
      <c r="F109" s="35"/>
      <c r="G109" s="35"/>
      <c r="H109" s="35"/>
      <c r="I109" s="35"/>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row>
    <row r="110" spans="1:65" ht="15.75" x14ac:dyDescent="0.25">
      <c r="A110" s="32">
        <v>44832</v>
      </c>
      <c r="B110" s="33" t="s">
        <v>471</v>
      </c>
      <c r="C110" s="33" t="s">
        <v>495</v>
      </c>
      <c r="D110" s="79"/>
      <c r="E110" s="35"/>
      <c r="F110" s="35"/>
      <c r="G110" s="35"/>
      <c r="H110" s="35"/>
      <c r="I110" s="35"/>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row>
    <row r="111" spans="1:65" ht="15.75" x14ac:dyDescent="0.25">
      <c r="A111" s="32">
        <v>44833</v>
      </c>
      <c r="B111" s="33" t="s">
        <v>496</v>
      </c>
      <c r="C111" s="33" t="s">
        <v>497</v>
      </c>
      <c r="D111" s="79"/>
      <c r="E111" s="35"/>
      <c r="F111" s="35"/>
      <c r="G111" s="35"/>
      <c r="H111" s="35"/>
      <c r="I111" s="35"/>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row>
    <row r="112" spans="1:65" ht="15.75" x14ac:dyDescent="0.25">
      <c r="A112" s="32">
        <v>44833</v>
      </c>
      <c r="B112" s="33" t="s">
        <v>498</v>
      </c>
      <c r="C112" s="43">
        <v>0.10416666666666667</v>
      </c>
      <c r="D112" s="79"/>
      <c r="E112" s="35"/>
      <c r="F112" s="35"/>
      <c r="G112" s="35"/>
      <c r="H112" s="35"/>
      <c r="I112" s="35"/>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row>
    <row r="113" spans="1:65" ht="15.75" x14ac:dyDescent="0.25">
      <c r="A113" s="32">
        <v>44835</v>
      </c>
      <c r="B113" s="33" t="s">
        <v>499</v>
      </c>
      <c r="C113" s="33" t="s">
        <v>500</v>
      </c>
      <c r="D113" s="79" t="s">
        <v>501</v>
      </c>
      <c r="E113" s="35">
        <v>266</v>
      </c>
      <c r="F113" s="35"/>
      <c r="G113" s="35">
        <v>155</v>
      </c>
      <c r="H113" s="35"/>
      <c r="I113" s="35"/>
      <c r="J113" s="33"/>
      <c r="K113" s="33"/>
      <c r="L113" s="33"/>
      <c r="M113" s="33" t="s">
        <v>502</v>
      </c>
      <c r="N113" s="33"/>
      <c r="O113" s="33"/>
      <c r="P113" s="33"/>
      <c r="Q113" s="33"/>
      <c r="R113" s="33"/>
      <c r="S113" s="33"/>
      <c r="T113" s="33"/>
      <c r="U113" s="33"/>
      <c r="V113" s="33"/>
      <c r="W113" s="33"/>
      <c r="X113" s="33"/>
      <c r="Y113" s="33">
        <v>50</v>
      </c>
      <c r="Z113" s="33"/>
      <c r="AA113" s="33"/>
      <c r="AB113" s="33"/>
      <c r="AC113" s="33"/>
      <c r="AD113" s="33">
        <v>5</v>
      </c>
      <c r="AE113" s="33"/>
      <c r="AF113" s="33"/>
      <c r="AG113" s="33"/>
      <c r="AH113" s="33"/>
      <c r="AI113" s="33" t="s">
        <v>503</v>
      </c>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row>
    <row r="114" spans="1:65" ht="15.75" x14ac:dyDescent="0.25">
      <c r="A114" s="32">
        <v>44835</v>
      </c>
      <c r="B114" s="33" t="s">
        <v>504</v>
      </c>
      <c r="C114" s="33"/>
      <c r="D114" s="79"/>
      <c r="E114" s="35"/>
      <c r="F114" s="35"/>
      <c r="G114" s="35"/>
      <c r="H114" s="35"/>
      <c r="I114" s="35"/>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row>
    <row r="115" spans="1:65" ht="15.75" x14ac:dyDescent="0.25">
      <c r="A115" s="32">
        <v>44837</v>
      </c>
      <c r="B115" s="33" t="s">
        <v>471</v>
      </c>
      <c r="C115" s="33" t="s">
        <v>373</v>
      </c>
      <c r="D115" s="79" t="s">
        <v>505</v>
      </c>
      <c r="E115" s="35"/>
      <c r="F115" s="35"/>
      <c r="G115" s="35"/>
      <c r="H115" s="35"/>
      <c r="I115" s="35"/>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row>
    <row r="116" spans="1:65" ht="15.75" x14ac:dyDescent="0.25">
      <c r="A116" s="32">
        <v>44838</v>
      </c>
      <c r="B116" s="33" t="s">
        <v>506</v>
      </c>
      <c r="C116" s="33"/>
      <c r="D116" s="79"/>
      <c r="E116" s="35"/>
      <c r="F116" s="35"/>
      <c r="G116" s="35"/>
      <c r="H116" s="35"/>
      <c r="I116" s="35"/>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row>
    <row r="117" spans="1:65" ht="15.75" x14ac:dyDescent="0.25">
      <c r="A117" s="32">
        <v>44839</v>
      </c>
      <c r="B117" s="33" t="s">
        <v>337</v>
      </c>
      <c r="C117" s="33" t="s">
        <v>388</v>
      </c>
      <c r="D117" s="79"/>
      <c r="E117" s="35"/>
      <c r="F117" s="35"/>
      <c r="G117" s="35"/>
      <c r="H117" s="35"/>
      <c r="I117" s="35"/>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row>
    <row r="118" spans="1:65" ht="15.75" x14ac:dyDescent="0.25">
      <c r="A118" s="32">
        <v>44839</v>
      </c>
      <c r="B118" s="33" t="s">
        <v>507</v>
      </c>
      <c r="C118" s="33"/>
      <c r="D118" s="79"/>
      <c r="E118" s="35"/>
      <c r="F118" s="35"/>
      <c r="G118" s="35"/>
      <c r="H118" s="35"/>
      <c r="I118" s="35"/>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row>
    <row r="119" spans="1:65" ht="28.5" customHeight="1" x14ac:dyDescent="0.25">
      <c r="A119" s="32">
        <v>44840</v>
      </c>
      <c r="B119" s="33" t="s">
        <v>471</v>
      </c>
      <c r="C119" s="33" t="s">
        <v>508</v>
      </c>
      <c r="D119" s="79" t="s">
        <v>509</v>
      </c>
      <c r="E119" s="35">
        <v>52</v>
      </c>
      <c r="F119" s="35"/>
      <c r="G119" s="35"/>
      <c r="H119" s="35"/>
      <c r="I119" s="35"/>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row>
    <row r="120" spans="1:65" ht="28.5" customHeight="1" x14ac:dyDescent="0.25">
      <c r="A120" s="32">
        <v>44841</v>
      </c>
      <c r="B120" s="33" t="s">
        <v>510</v>
      </c>
      <c r="C120" s="33" t="s">
        <v>363</v>
      </c>
      <c r="D120" s="79"/>
      <c r="E120" s="35"/>
      <c r="F120" s="35"/>
      <c r="G120" s="35"/>
      <c r="H120" s="35"/>
      <c r="I120" s="35"/>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row>
    <row r="121" spans="1:65" ht="31.5" x14ac:dyDescent="0.25">
      <c r="A121" s="32">
        <v>44844</v>
      </c>
      <c r="B121" s="33" t="s">
        <v>349</v>
      </c>
      <c r="C121" s="33" t="s">
        <v>511</v>
      </c>
      <c r="D121" s="79" t="s">
        <v>512</v>
      </c>
      <c r="E121" s="35"/>
      <c r="F121" s="35"/>
      <c r="G121" s="35"/>
      <c r="H121" s="35"/>
      <c r="I121" s="35"/>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row>
    <row r="122" spans="1:65" ht="15.75" x14ac:dyDescent="0.25">
      <c r="A122" s="32">
        <v>44845</v>
      </c>
      <c r="B122" s="33" t="s">
        <v>513</v>
      </c>
      <c r="C122" s="33"/>
      <c r="D122" s="79" t="s">
        <v>514</v>
      </c>
      <c r="E122" s="35"/>
      <c r="F122" s="35"/>
      <c r="G122" s="35"/>
      <c r="H122" s="35"/>
      <c r="I122" s="35"/>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row>
    <row r="123" spans="1:65" ht="15.75" x14ac:dyDescent="0.25">
      <c r="A123" s="32">
        <v>44845</v>
      </c>
      <c r="B123" s="33" t="s">
        <v>515</v>
      </c>
      <c r="C123" s="33"/>
      <c r="D123" s="79" t="s">
        <v>516</v>
      </c>
      <c r="E123" s="35"/>
      <c r="F123" s="35"/>
      <c r="G123" s="35"/>
      <c r="H123" s="35"/>
      <c r="I123" s="35"/>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row>
    <row r="124" spans="1:65" ht="15.75" x14ac:dyDescent="0.25">
      <c r="A124" s="32">
        <v>44846</v>
      </c>
      <c r="B124" s="33" t="s">
        <v>517</v>
      </c>
      <c r="C124" s="33" t="s">
        <v>518</v>
      </c>
      <c r="D124" s="79"/>
      <c r="E124" s="35"/>
      <c r="F124" s="35"/>
      <c r="G124" s="35"/>
      <c r="H124" s="35"/>
      <c r="I124" s="35"/>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row>
    <row r="125" spans="1:65" ht="15.75" x14ac:dyDescent="0.25">
      <c r="A125" s="32">
        <v>44847</v>
      </c>
      <c r="B125" s="33" t="s">
        <v>471</v>
      </c>
      <c r="C125" s="33" t="s">
        <v>519</v>
      </c>
      <c r="D125" s="79"/>
      <c r="E125" s="35">
        <v>45</v>
      </c>
      <c r="F125" s="35"/>
      <c r="G125" s="35"/>
      <c r="H125" s="35"/>
      <c r="I125" s="35"/>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row>
    <row r="126" spans="1:65" ht="31.5" x14ac:dyDescent="0.25">
      <c r="A126" s="32">
        <v>44847</v>
      </c>
      <c r="B126" s="33" t="s">
        <v>520</v>
      </c>
      <c r="C126" s="33"/>
      <c r="D126" s="79" t="s">
        <v>521</v>
      </c>
      <c r="E126" s="35"/>
      <c r="F126" s="35"/>
      <c r="G126" s="35"/>
      <c r="H126" s="35"/>
      <c r="I126" s="35"/>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row>
    <row r="127" spans="1:65" ht="15.75" x14ac:dyDescent="0.25">
      <c r="A127" s="32">
        <v>44848</v>
      </c>
      <c r="B127" s="33" t="s">
        <v>522</v>
      </c>
      <c r="C127" s="33"/>
      <c r="D127" s="79"/>
      <c r="E127" s="35"/>
      <c r="F127" s="35"/>
      <c r="G127" s="35"/>
      <c r="H127" s="35"/>
      <c r="I127" s="35"/>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row>
    <row r="128" spans="1:65" ht="15.75" x14ac:dyDescent="0.25">
      <c r="A128" s="32">
        <v>44852</v>
      </c>
      <c r="B128" s="33" t="s">
        <v>523</v>
      </c>
      <c r="C128" s="33"/>
      <c r="D128" s="79"/>
      <c r="E128" s="35"/>
      <c r="F128" s="35"/>
      <c r="G128" s="35"/>
      <c r="H128" s="35"/>
      <c r="I128" s="35"/>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row>
    <row r="129" spans="1:65" ht="15.75" x14ac:dyDescent="0.25">
      <c r="A129" s="32">
        <v>44852</v>
      </c>
      <c r="B129" s="33" t="s">
        <v>524</v>
      </c>
      <c r="C129" s="33"/>
      <c r="D129" s="79"/>
      <c r="E129" s="35"/>
      <c r="F129" s="35"/>
      <c r="G129" s="35"/>
      <c r="H129" s="35"/>
      <c r="I129" s="35"/>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row>
    <row r="130" spans="1:65" ht="15.75" x14ac:dyDescent="0.25">
      <c r="A130" s="32">
        <v>44852</v>
      </c>
      <c r="B130" s="33" t="s">
        <v>372</v>
      </c>
      <c r="C130" s="33"/>
      <c r="D130" s="79" t="s">
        <v>525</v>
      </c>
      <c r="E130" s="35"/>
      <c r="F130" s="35"/>
      <c r="G130" s="35"/>
      <c r="H130" s="35"/>
      <c r="I130" s="35"/>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row>
    <row r="131" spans="1:65" ht="15.75" x14ac:dyDescent="0.25">
      <c r="A131" s="32">
        <v>44853</v>
      </c>
      <c r="B131" s="33" t="s">
        <v>526</v>
      </c>
      <c r="C131" s="33" t="s">
        <v>527</v>
      </c>
      <c r="D131" s="79" t="s">
        <v>528</v>
      </c>
      <c r="E131" s="35"/>
      <c r="F131" s="35"/>
      <c r="G131" s="35"/>
      <c r="H131" s="35"/>
      <c r="I131" s="35"/>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row>
    <row r="132" spans="1:65" ht="15.75" x14ac:dyDescent="0.25">
      <c r="A132" s="32">
        <v>44854</v>
      </c>
      <c r="B132" s="33" t="s">
        <v>374</v>
      </c>
      <c r="C132" s="33" t="s">
        <v>529</v>
      </c>
      <c r="D132" s="79"/>
      <c r="E132" s="35"/>
      <c r="F132" s="35"/>
      <c r="G132" s="35"/>
      <c r="H132" s="35"/>
      <c r="I132" s="35"/>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row>
    <row r="133" spans="1:65" ht="15.75" x14ac:dyDescent="0.25">
      <c r="A133" s="32">
        <v>44859</v>
      </c>
      <c r="B133" s="33" t="s">
        <v>530</v>
      </c>
      <c r="C133" s="33"/>
      <c r="D133" s="79" t="s">
        <v>531</v>
      </c>
      <c r="E133" s="35"/>
      <c r="F133" s="35"/>
      <c r="G133" s="35"/>
      <c r="H133" s="35"/>
      <c r="I133" s="35"/>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row>
    <row r="134" spans="1:65" ht="15.75" x14ac:dyDescent="0.25">
      <c r="A134" s="32">
        <v>44859</v>
      </c>
      <c r="B134" s="33" t="s">
        <v>532</v>
      </c>
      <c r="C134" s="33" t="s">
        <v>518</v>
      </c>
      <c r="D134" s="79"/>
      <c r="E134" s="35"/>
      <c r="F134" s="35"/>
      <c r="G134" s="35"/>
      <c r="H134" s="35"/>
      <c r="I134" s="35"/>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row>
    <row r="135" spans="1:65" ht="15.75" x14ac:dyDescent="0.25">
      <c r="A135" s="32">
        <v>44860</v>
      </c>
      <c r="B135" s="33" t="s">
        <v>530</v>
      </c>
      <c r="C135" s="33"/>
      <c r="D135" s="79" t="s">
        <v>531</v>
      </c>
      <c r="E135" s="35"/>
      <c r="F135" s="35"/>
      <c r="G135" s="35"/>
      <c r="H135" s="35"/>
      <c r="I135" s="35"/>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row>
    <row r="136" spans="1:65" ht="15.75" x14ac:dyDescent="0.25">
      <c r="A136" s="32">
        <v>44860</v>
      </c>
      <c r="B136" s="33" t="s">
        <v>441</v>
      </c>
      <c r="C136" s="33" t="s">
        <v>442</v>
      </c>
      <c r="D136" s="79" t="s">
        <v>533</v>
      </c>
      <c r="E136" s="35"/>
      <c r="F136" s="35"/>
      <c r="G136" s="35"/>
      <c r="H136" s="35"/>
      <c r="I136" s="35"/>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row>
    <row r="137" spans="1:65" ht="15.75" x14ac:dyDescent="0.25">
      <c r="A137" s="32">
        <v>44861</v>
      </c>
      <c r="B137" s="33" t="s">
        <v>530</v>
      </c>
      <c r="C137" s="33"/>
      <c r="D137" s="79" t="s">
        <v>534</v>
      </c>
      <c r="E137" s="35"/>
      <c r="F137" s="35"/>
      <c r="G137" s="35"/>
      <c r="H137" s="35"/>
      <c r="I137" s="35"/>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row>
    <row r="138" spans="1:65" ht="15.75" x14ac:dyDescent="0.25">
      <c r="A138" s="32">
        <v>44862</v>
      </c>
      <c r="B138" s="33" t="s">
        <v>530</v>
      </c>
      <c r="C138" s="33"/>
      <c r="D138" s="79" t="s">
        <v>534</v>
      </c>
      <c r="E138" s="35"/>
      <c r="F138" s="35"/>
      <c r="G138" s="35"/>
      <c r="H138" s="35"/>
      <c r="I138" s="35"/>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row>
    <row r="139" spans="1:65" ht="15.75" x14ac:dyDescent="0.25">
      <c r="A139" s="32">
        <v>44861</v>
      </c>
      <c r="B139" s="33" t="s">
        <v>535</v>
      </c>
      <c r="C139" s="33"/>
      <c r="D139" s="79"/>
      <c r="E139" s="35"/>
      <c r="F139" s="35"/>
      <c r="G139" s="35"/>
      <c r="H139" s="35"/>
      <c r="I139" s="35"/>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row>
    <row r="140" spans="1:65" ht="15.75" x14ac:dyDescent="0.25">
      <c r="A140" s="32">
        <v>44862</v>
      </c>
      <c r="B140" s="33" t="s">
        <v>536</v>
      </c>
      <c r="C140" s="33"/>
      <c r="D140" s="79"/>
      <c r="E140" s="35"/>
      <c r="F140" s="35"/>
      <c r="G140" s="35"/>
      <c r="H140" s="35"/>
      <c r="I140" s="35"/>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row>
    <row r="141" spans="1:65" ht="15.75" x14ac:dyDescent="0.25">
      <c r="A141" s="32">
        <v>44865</v>
      </c>
      <c r="B141" s="33" t="s">
        <v>537</v>
      </c>
      <c r="C141" s="33"/>
      <c r="D141" s="79"/>
      <c r="E141" s="35"/>
      <c r="F141" s="35"/>
      <c r="G141" s="35"/>
      <c r="H141" s="35"/>
      <c r="I141" s="35"/>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row>
    <row r="142" spans="1:65" ht="15.75" x14ac:dyDescent="0.25">
      <c r="A142" s="32">
        <v>44867</v>
      </c>
      <c r="B142" s="33" t="s">
        <v>337</v>
      </c>
      <c r="C142" s="33" t="s">
        <v>388</v>
      </c>
      <c r="D142" s="79"/>
      <c r="E142" s="35"/>
      <c r="F142" s="35"/>
      <c r="G142" s="35"/>
      <c r="H142" s="35"/>
      <c r="I142" s="35"/>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row>
    <row r="143" spans="1:65" ht="15.75" x14ac:dyDescent="0.25">
      <c r="A143" s="32">
        <v>44868</v>
      </c>
      <c r="B143" s="33" t="s">
        <v>538</v>
      </c>
      <c r="C143" s="43">
        <v>0.34375</v>
      </c>
      <c r="D143" s="79"/>
      <c r="E143" s="35"/>
      <c r="F143" s="35"/>
      <c r="G143" s="35"/>
      <c r="H143" s="35"/>
      <c r="I143" s="35"/>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row>
    <row r="144" spans="1:65" ht="15.75" x14ac:dyDescent="0.25">
      <c r="A144" s="32">
        <v>44873</v>
      </c>
      <c r="B144" s="33" t="s">
        <v>539</v>
      </c>
      <c r="C144" s="43" t="s">
        <v>540</v>
      </c>
      <c r="D144" s="79"/>
      <c r="E144" s="35"/>
      <c r="F144" s="35"/>
      <c r="G144" s="35"/>
      <c r="H144" s="35"/>
      <c r="I144" s="35"/>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row>
    <row r="145" spans="1:65" ht="15.75" x14ac:dyDescent="0.25">
      <c r="A145" s="32">
        <v>44874</v>
      </c>
      <c r="B145" s="33" t="s">
        <v>541</v>
      </c>
      <c r="C145" s="43"/>
      <c r="D145" s="79"/>
      <c r="E145" s="35"/>
      <c r="F145" s="35"/>
      <c r="G145" s="35"/>
      <c r="H145" s="35"/>
      <c r="I145" s="35"/>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row>
    <row r="146" spans="1:65" ht="15.75" x14ac:dyDescent="0.25">
      <c r="A146" s="32">
        <v>44875</v>
      </c>
      <c r="B146" s="33" t="s">
        <v>542</v>
      </c>
      <c r="C146" s="43" t="s">
        <v>394</v>
      </c>
      <c r="D146" s="79" t="s">
        <v>543</v>
      </c>
      <c r="E146" s="35"/>
      <c r="F146" s="35"/>
      <c r="G146" s="35"/>
      <c r="H146" s="35"/>
      <c r="I146" s="35"/>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row>
    <row r="147" spans="1:65" ht="15.75" x14ac:dyDescent="0.25">
      <c r="A147" s="32">
        <v>44879</v>
      </c>
      <c r="B147" s="33" t="s">
        <v>349</v>
      </c>
      <c r="C147" s="43" t="s">
        <v>392</v>
      </c>
      <c r="D147" s="79"/>
      <c r="E147" s="35"/>
      <c r="F147" s="35"/>
      <c r="G147" s="35"/>
      <c r="H147" s="35"/>
      <c r="I147" s="35"/>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row>
    <row r="148" spans="1:65" ht="15.75" x14ac:dyDescent="0.25">
      <c r="A148" s="32">
        <v>44880</v>
      </c>
      <c r="B148" s="33" t="s">
        <v>544</v>
      </c>
      <c r="C148" s="43"/>
      <c r="D148" s="79"/>
      <c r="E148" s="35"/>
      <c r="F148" s="35"/>
      <c r="G148" s="35"/>
      <c r="H148" s="35"/>
      <c r="I148" s="35"/>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row>
    <row r="149" spans="1:65" ht="15.75" x14ac:dyDescent="0.25">
      <c r="A149" s="32">
        <v>44880</v>
      </c>
      <c r="B149" s="33" t="s">
        <v>545</v>
      </c>
      <c r="C149" s="43" t="s">
        <v>346</v>
      </c>
      <c r="D149" s="79" t="s">
        <v>546</v>
      </c>
      <c r="E149" s="35"/>
      <c r="F149" s="35"/>
      <c r="G149" s="35"/>
      <c r="H149" s="35"/>
      <c r="I149" s="35"/>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row>
    <row r="150" spans="1:65" ht="15.75" x14ac:dyDescent="0.25">
      <c r="A150" s="32">
        <v>44881</v>
      </c>
      <c r="B150" s="33" t="s">
        <v>541</v>
      </c>
      <c r="C150" s="43"/>
      <c r="D150" s="79"/>
      <c r="E150" s="35"/>
      <c r="F150" s="35"/>
      <c r="G150" s="35"/>
      <c r="H150" s="35"/>
      <c r="I150" s="35"/>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row>
    <row r="151" spans="1:65" ht="15.75" x14ac:dyDescent="0.25">
      <c r="A151" s="32">
        <v>44881</v>
      </c>
      <c r="B151" s="33" t="s">
        <v>547</v>
      </c>
      <c r="C151" s="43"/>
      <c r="D151" s="79"/>
      <c r="E151" s="35"/>
      <c r="F151" s="35"/>
      <c r="G151" s="35"/>
      <c r="H151" s="35"/>
      <c r="I151" s="35"/>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row>
    <row r="152" spans="1:65" ht="15.75" x14ac:dyDescent="0.25">
      <c r="A152" s="32">
        <v>44882</v>
      </c>
      <c r="B152" s="33" t="s">
        <v>548</v>
      </c>
      <c r="C152" s="43"/>
      <c r="D152" s="79"/>
      <c r="E152" s="35"/>
      <c r="F152" s="35"/>
      <c r="G152" s="35"/>
      <c r="H152" s="35"/>
      <c r="I152" s="35"/>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row>
    <row r="153" spans="1:65" ht="15.75" x14ac:dyDescent="0.25">
      <c r="A153" s="32">
        <v>44882</v>
      </c>
      <c r="B153" s="33" t="s">
        <v>549</v>
      </c>
      <c r="C153" s="33"/>
      <c r="D153" s="79"/>
      <c r="E153" s="35"/>
      <c r="F153" s="35"/>
      <c r="G153" s="35"/>
      <c r="H153" s="35"/>
      <c r="I153" s="35"/>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row>
    <row r="154" spans="1:65" ht="15.75" x14ac:dyDescent="0.25">
      <c r="A154" s="32">
        <v>44882</v>
      </c>
      <c r="B154" s="33" t="s">
        <v>550</v>
      </c>
      <c r="C154" s="33"/>
      <c r="D154" s="79"/>
      <c r="E154" s="35"/>
      <c r="F154" s="35"/>
      <c r="G154" s="35"/>
      <c r="H154" s="35"/>
      <c r="I154" s="35"/>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row>
    <row r="155" spans="1:65" ht="15.75" x14ac:dyDescent="0.25">
      <c r="A155" s="32">
        <v>44886</v>
      </c>
      <c r="B155" s="33" t="s">
        <v>551</v>
      </c>
      <c r="C155" s="33"/>
      <c r="D155" s="79"/>
      <c r="E155" s="35"/>
      <c r="F155" s="35"/>
      <c r="G155" s="35"/>
      <c r="H155" s="35"/>
      <c r="I155" s="35"/>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row>
    <row r="156" spans="1:65" ht="15.75" x14ac:dyDescent="0.25">
      <c r="A156" s="32">
        <v>44887</v>
      </c>
      <c r="B156" s="33" t="s">
        <v>374</v>
      </c>
      <c r="C156" s="33" t="s">
        <v>552</v>
      </c>
      <c r="D156" s="79"/>
      <c r="E156" s="35"/>
      <c r="F156" s="35">
        <v>42</v>
      </c>
      <c r="G156" s="35"/>
      <c r="H156" s="35"/>
      <c r="I156" s="35"/>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row>
    <row r="157" spans="1:65" ht="15.75" x14ac:dyDescent="0.25">
      <c r="A157" s="32">
        <v>44888</v>
      </c>
      <c r="B157" s="33" t="s">
        <v>553</v>
      </c>
      <c r="C157" s="33"/>
      <c r="D157" s="79"/>
      <c r="E157" s="35"/>
      <c r="F157" s="35"/>
      <c r="G157" s="35"/>
      <c r="H157" s="35"/>
      <c r="I157" s="35"/>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row>
    <row r="158" spans="1:65" ht="15.75" x14ac:dyDescent="0.25">
      <c r="A158" s="32">
        <v>44889</v>
      </c>
      <c r="B158" s="33" t="s">
        <v>554</v>
      </c>
      <c r="C158" s="33"/>
      <c r="D158" s="79"/>
      <c r="E158" s="35"/>
      <c r="F158" s="35"/>
      <c r="G158" s="35"/>
      <c r="H158" s="35"/>
      <c r="I158" s="35"/>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row>
    <row r="159" spans="1:65" ht="15.75" x14ac:dyDescent="0.25">
      <c r="A159" s="32">
        <v>44897</v>
      </c>
      <c r="B159" s="33" t="s">
        <v>555</v>
      </c>
      <c r="C159" s="33"/>
      <c r="D159" s="79"/>
      <c r="E159" s="35"/>
      <c r="F159" s="35"/>
      <c r="G159" s="35"/>
      <c r="H159" s="35"/>
      <c r="I159" s="35"/>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row>
    <row r="160" spans="1:65" ht="15.75" x14ac:dyDescent="0.25">
      <c r="A160" s="32">
        <v>44897</v>
      </c>
      <c r="B160" s="33" t="s">
        <v>556</v>
      </c>
      <c r="C160" s="33"/>
      <c r="D160" s="79"/>
      <c r="E160" s="35"/>
      <c r="F160" s="35"/>
      <c r="G160" s="35"/>
      <c r="H160" s="35"/>
      <c r="I160" s="35"/>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row>
    <row r="161" spans="1:65" ht="15.75" x14ac:dyDescent="0.25">
      <c r="A161" s="32">
        <v>44902</v>
      </c>
      <c r="B161" s="33" t="s">
        <v>337</v>
      </c>
      <c r="C161" s="33" t="s">
        <v>388</v>
      </c>
      <c r="D161" s="79"/>
      <c r="E161" s="35"/>
      <c r="F161" s="35"/>
      <c r="G161" s="35"/>
      <c r="H161" s="35"/>
      <c r="I161" s="35"/>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row>
    <row r="162" spans="1:65" ht="15.75" x14ac:dyDescent="0.25">
      <c r="A162" s="32">
        <v>44910</v>
      </c>
      <c r="B162" s="33" t="s">
        <v>557</v>
      </c>
      <c r="C162" s="33" t="s">
        <v>373</v>
      </c>
      <c r="D162" s="79" t="s">
        <v>558</v>
      </c>
      <c r="E162" s="35"/>
      <c r="F162" s="35"/>
      <c r="G162" s="35"/>
      <c r="H162" s="35"/>
      <c r="I162" s="35"/>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row>
    <row r="163" spans="1:65" ht="15.75" x14ac:dyDescent="0.25">
      <c r="A163" s="32">
        <v>44911</v>
      </c>
      <c r="B163" s="33" t="s">
        <v>559</v>
      </c>
      <c r="C163" s="33" t="s">
        <v>560</v>
      </c>
      <c r="D163" s="79" t="s">
        <v>561</v>
      </c>
      <c r="E163" s="35"/>
      <c r="F163" s="35"/>
      <c r="G163" s="35"/>
      <c r="H163" s="35"/>
      <c r="I163" s="35"/>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row>
    <row r="164" spans="1:65" ht="15.75" x14ac:dyDescent="0.25">
      <c r="A164" s="32">
        <v>44915</v>
      </c>
      <c r="B164" s="33" t="s">
        <v>562</v>
      </c>
      <c r="C164" s="33" t="s">
        <v>563</v>
      </c>
      <c r="D164" s="79" t="s">
        <v>564</v>
      </c>
      <c r="E164" s="35"/>
      <c r="F164" s="35"/>
      <c r="G164" s="35"/>
      <c r="H164" s="35"/>
      <c r="I164" s="35"/>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row>
    <row r="165" spans="1:65" ht="15.75" x14ac:dyDescent="0.25">
      <c r="A165" s="32">
        <v>44917</v>
      </c>
      <c r="B165" s="33" t="s">
        <v>374</v>
      </c>
      <c r="C165" s="33" t="s">
        <v>565</v>
      </c>
      <c r="D165" s="79"/>
      <c r="E165" s="35"/>
      <c r="F165" s="35">
        <v>42</v>
      </c>
      <c r="G165" s="35"/>
      <c r="H165" s="35"/>
      <c r="I165" s="35"/>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row>
    <row r="166" spans="1:65" ht="15.75" x14ac:dyDescent="0.25">
      <c r="A166" s="32">
        <v>44925</v>
      </c>
      <c r="B166" s="33" t="s">
        <v>566</v>
      </c>
      <c r="C166" s="43">
        <v>0.45833333333333331</v>
      </c>
      <c r="D166" s="79"/>
      <c r="E166" s="35"/>
      <c r="F166" s="35"/>
      <c r="G166" s="35"/>
      <c r="H166" s="35"/>
      <c r="I166" s="35"/>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row>
    <row r="167" spans="1:65" ht="15.75" x14ac:dyDescent="0.25">
      <c r="A167" s="32">
        <v>44925</v>
      </c>
      <c r="B167" s="33" t="s">
        <v>567</v>
      </c>
      <c r="C167" s="33" t="s">
        <v>568</v>
      </c>
      <c r="D167" s="79"/>
      <c r="E167" s="35"/>
      <c r="F167" s="35">
        <v>64</v>
      </c>
      <c r="G167" s="35"/>
      <c r="H167" s="35"/>
      <c r="I167" s="35"/>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row>
    <row r="168" spans="1:65" ht="15.75" x14ac:dyDescent="0.25">
      <c r="A168" s="32">
        <v>44929</v>
      </c>
      <c r="B168" s="33" t="s">
        <v>569</v>
      </c>
      <c r="C168" s="37">
        <v>0.45833333333333331</v>
      </c>
      <c r="D168" s="79" t="s">
        <v>570</v>
      </c>
      <c r="E168" s="35"/>
      <c r="F168" s="35"/>
      <c r="G168" s="35"/>
      <c r="H168" s="35"/>
      <c r="I168" s="35"/>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row>
    <row r="169" spans="1:65" ht="15.75" x14ac:dyDescent="0.25">
      <c r="A169" s="32">
        <v>44930</v>
      </c>
      <c r="B169" s="33" t="s">
        <v>337</v>
      </c>
      <c r="C169" s="33" t="s">
        <v>388</v>
      </c>
      <c r="D169" s="79"/>
      <c r="E169" s="35"/>
      <c r="F169" s="35"/>
      <c r="G169" s="35"/>
      <c r="H169" s="39"/>
      <c r="I169" s="35"/>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row>
    <row r="170" spans="1:65" ht="15.75" x14ac:dyDescent="0.25">
      <c r="A170" s="32">
        <v>44931</v>
      </c>
      <c r="B170" s="33" t="s">
        <v>571</v>
      </c>
      <c r="C170" s="37">
        <v>0.41666666666666669</v>
      </c>
      <c r="D170" s="79"/>
      <c r="E170" s="35"/>
      <c r="F170" s="35"/>
      <c r="G170" s="35"/>
      <c r="H170" s="39"/>
      <c r="I170" s="35"/>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row>
    <row r="171" spans="1:65" ht="15.75" x14ac:dyDescent="0.25">
      <c r="A171" s="32">
        <v>44931</v>
      </c>
      <c r="B171" s="33" t="s">
        <v>572</v>
      </c>
      <c r="C171" s="33" t="s">
        <v>487</v>
      </c>
      <c r="D171" s="79"/>
      <c r="E171" s="35"/>
      <c r="F171" s="35"/>
      <c r="G171" s="35"/>
      <c r="H171" s="39"/>
      <c r="I171" s="35"/>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row>
    <row r="172" spans="1:65" ht="15.75" x14ac:dyDescent="0.25">
      <c r="A172" s="32">
        <v>44932</v>
      </c>
      <c r="B172" s="33" t="s">
        <v>372</v>
      </c>
      <c r="C172" s="33" t="s">
        <v>573</v>
      </c>
      <c r="D172" s="79" t="s">
        <v>574</v>
      </c>
      <c r="E172" s="35"/>
      <c r="F172" s="35"/>
      <c r="G172" s="35"/>
      <c r="H172" s="39"/>
      <c r="I172" s="35"/>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row>
    <row r="173" spans="1:65" ht="15.75" x14ac:dyDescent="0.25">
      <c r="A173" s="32">
        <v>44935</v>
      </c>
      <c r="B173" s="33" t="s">
        <v>349</v>
      </c>
      <c r="C173" s="33" t="s">
        <v>392</v>
      </c>
      <c r="D173" s="79"/>
      <c r="E173" s="35"/>
      <c r="F173" s="35"/>
      <c r="G173" s="35"/>
      <c r="H173" s="35"/>
      <c r="I173" s="35"/>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row>
    <row r="174" spans="1:65" ht="15.75" x14ac:dyDescent="0.25">
      <c r="A174" s="32">
        <v>44936</v>
      </c>
      <c r="B174" s="33" t="s">
        <v>575</v>
      </c>
      <c r="C174" s="33" t="s">
        <v>511</v>
      </c>
      <c r="D174" s="79"/>
      <c r="E174" s="35"/>
      <c r="F174" s="35"/>
      <c r="G174" s="35"/>
      <c r="H174" s="35"/>
      <c r="I174" s="35"/>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row>
    <row r="175" spans="1:65" ht="15.75" x14ac:dyDescent="0.25">
      <c r="A175" s="32">
        <v>44938</v>
      </c>
      <c r="B175" s="33" t="s">
        <v>576</v>
      </c>
      <c r="C175" s="37">
        <v>0.45833333333333331</v>
      </c>
      <c r="D175" s="79"/>
      <c r="E175" s="35"/>
      <c r="F175" s="35"/>
      <c r="G175" s="35"/>
      <c r="H175" s="35"/>
      <c r="I175" s="35"/>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row>
    <row r="176" spans="1:65" ht="15.75" x14ac:dyDescent="0.25">
      <c r="A176" s="32">
        <v>44938</v>
      </c>
      <c r="B176" s="33" t="s">
        <v>577</v>
      </c>
      <c r="C176" s="33" t="s">
        <v>578</v>
      </c>
      <c r="D176" s="79"/>
      <c r="E176" s="35"/>
      <c r="F176" s="35">
        <v>31</v>
      </c>
      <c r="G176" s="35"/>
      <c r="H176" s="35"/>
      <c r="I176" s="35"/>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row>
    <row r="177" spans="1:65" ht="15.75" x14ac:dyDescent="0.25">
      <c r="A177" s="32">
        <v>44939</v>
      </c>
      <c r="B177" s="33" t="s">
        <v>579</v>
      </c>
      <c r="C177" s="33" t="s">
        <v>580</v>
      </c>
      <c r="D177" s="79"/>
      <c r="E177" s="35"/>
      <c r="F177" s="35"/>
      <c r="G177" s="35"/>
      <c r="H177" s="35"/>
      <c r="I177" s="35"/>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row>
    <row r="178" spans="1:65" ht="15.75" x14ac:dyDescent="0.25">
      <c r="A178" s="32">
        <v>44943</v>
      </c>
      <c r="B178" s="33" t="s">
        <v>581</v>
      </c>
      <c r="C178" s="33" t="s">
        <v>582</v>
      </c>
      <c r="D178" s="79"/>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row>
    <row r="179" spans="1:65" ht="15.75" x14ac:dyDescent="0.25">
      <c r="A179" s="32">
        <v>44943</v>
      </c>
      <c r="B179" s="33" t="s">
        <v>583</v>
      </c>
      <c r="C179" s="33" t="s">
        <v>584</v>
      </c>
      <c r="D179" s="79"/>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row>
    <row r="180" spans="1:65" ht="15.75" x14ac:dyDescent="0.25">
      <c r="A180" s="32">
        <v>44944</v>
      </c>
      <c r="B180" s="33" t="s">
        <v>360</v>
      </c>
      <c r="C180" s="33" t="s">
        <v>350</v>
      </c>
      <c r="D180" s="79"/>
      <c r="E180" s="33"/>
      <c r="F180" s="33"/>
      <c r="G180" s="33">
        <v>395</v>
      </c>
      <c r="H180" s="33"/>
      <c r="I180" s="33"/>
      <c r="J180" s="33"/>
      <c r="K180" s="33"/>
      <c r="L180" s="33"/>
      <c r="M180" s="33"/>
      <c r="N180" s="33"/>
      <c r="O180" s="33"/>
      <c r="P180" s="33">
        <v>50</v>
      </c>
      <c r="Q180" s="33"/>
      <c r="R180" s="33"/>
      <c r="S180" s="33"/>
      <c r="T180" s="33"/>
      <c r="U180" s="33"/>
      <c r="V180" s="33"/>
      <c r="W180" s="33"/>
      <c r="X180" s="33">
        <v>25</v>
      </c>
      <c r="Y180" s="33"/>
      <c r="Z180" s="33" t="s">
        <v>585</v>
      </c>
      <c r="AA180" s="33" t="s">
        <v>585</v>
      </c>
      <c r="AB180" s="33">
        <v>50</v>
      </c>
      <c r="AC180" s="33">
        <v>50</v>
      </c>
      <c r="AD180" s="33"/>
      <c r="AE180" s="33"/>
      <c r="AF180" s="33"/>
      <c r="AG180" s="33"/>
      <c r="AH180" s="33"/>
      <c r="AI180" s="33" t="s">
        <v>586</v>
      </c>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row>
    <row r="181" spans="1:65" ht="31.5" x14ac:dyDescent="0.25">
      <c r="A181" s="32">
        <v>44945</v>
      </c>
      <c r="B181" s="33" t="s">
        <v>587</v>
      </c>
      <c r="C181" s="33" t="s">
        <v>588</v>
      </c>
      <c r="D181" s="79" t="s">
        <v>589</v>
      </c>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row>
    <row r="182" spans="1:65" ht="15.75" x14ac:dyDescent="0.25">
      <c r="A182" s="32">
        <v>44945</v>
      </c>
      <c r="B182" s="33" t="s">
        <v>590</v>
      </c>
      <c r="C182" s="33" t="s">
        <v>591</v>
      </c>
      <c r="D182" s="79"/>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row>
    <row r="183" spans="1:65" ht="15.75" x14ac:dyDescent="0.25">
      <c r="A183" s="40">
        <v>44945</v>
      </c>
      <c r="B183" s="41" t="s">
        <v>592</v>
      </c>
      <c r="C183" s="88">
        <v>0.63541666666666663</v>
      </c>
      <c r="D183" s="85" t="s">
        <v>593</v>
      </c>
      <c r="E183" s="42"/>
      <c r="F183" s="41"/>
      <c r="G183" s="41"/>
      <c r="H183" s="41"/>
      <c r="I183" s="41"/>
      <c r="J183" s="41"/>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row>
    <row r="184" spans="1:65" ht="15.75" x14ac:dyDescent="0.25">
      <c r="A184" s="32">
        <v>44945</v>
      </c>
      <c r="B184" s="33" t="s">
        <v>594</v>
      </c>
      <c r="C184" s="33" t="s">
        <v>595</v>
      </c>
      <c r="D184" s="79" t="s">
        <v>596</v>
      </c>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row>
    <row r="185" spans="1:65" ht="15.75" x14ac:dyDescent="0.25">
      <c r="A185" s="32">
        <v>44950</v>
      </c>
      <c r="B185" s="33" t="s">
        <v>597</v>
      </c>
      <c r="C185" s="33" t="s">
        <v>598</v>
      </c>
      <c r="D185" s="79" t="s">
        <v>599</v>
      </c>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row>
    <row r="186" spans="1:65" ht="15.75" x14ac:dyDescent="0.25">
      <c r="A186" s="32">
        <v>44951</v>
      </c>
      <c r="B186" s="33" t="s">
        <v>600</v>
      </c>
      <c r="C186" s="33" t="s">
        <v>563</v>
      </c>
      <c r="D186" s="79"/>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row>
    <row r="187" spans="1:65" ht="15.75" x14ac:dyDescent="0.25">
      <c r="A187" s="32">
        <v>44951</v>
      </c>
      <c r="B187" s="33" t="s">
        <v>601</v>
      </c>
      <c r="C187" s="37">
        <v>0.64583333333333337</v>
      </c>
      <c r="D187" s="79" t="s">
        <v>602</v>
      </c>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row>
    <row r="188" spans="1:65" ht="15.75" x14ac:dyDescent="0.25">
      <c r="A188" s="32">
        <v>44951</v>
      </c>
      <c r="B188" s="33" t="s">
        <v>603</v>
      </c>
      <c r="C188" s="37">
        <v>0.66666666666666663</v>
      </c>
      <c r="D188" s="79" t="s">
        <v>604</v>
      </c>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row>
    <row r="189" spans="1:65" ht="15.75" x14ac:dyDescent="0.25">
      <c r="A189" s="32">
        <v>44952</v>
      </c>
      <c r="B189" s="33" t="s">
        <v>587</v>
      </c>
      <c r="C189" s="37" t="s">
        <v>605</v>
      </c>
      <c r="D189" s="79"/>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row>
    <row r="190" spans="1:65" ht="15.75" x14ac:dyDescent="0.25">
      <c r="A190" s="32">
        <v>44952</v>
      </c>
      <c r="B190" s="33" t="s">
        <v>374</v>
      </c>
      <c r="C190" s="37" t="s">
        <v>606</v>
      </c>
      <c r="D190" s="79"/>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row>
    <row r="191" spans="1:65" ht="15.75" x14ac:dyDescent="0.25">
      <c r="A191" s="32">
        <v>44954</v>
      </c>
      <c r="B191" s="33" t="s">
        <v>607</v>
      </c>
      <c r="C191" s="37" t="s">
        <v>608</v>
      </c>
      <c r="D191" s="79" t="s">
        <v>609</v>
      </c>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row>
    <row r="192" spans="1:65" ht="15.75" x14ac:dyDescent="0.25">
      <c r="A192" s="32">
        <v>44954</v>
      </c>
      <c r="B192" s="33" t="s">
        <v>610</v>
      </c>
      <c r="C192" s="37">
        <v>0.5</v>
      </c>
      <c r="D192" s="79"/>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row>
    <row r="193" spans="1:65" ht="15.75" x14ac:dyDescent="0.25">
      <c r="A193" s="32">
        <v>44957</v>
      </c>
      <c r="B193" s="33" t="s">
        <v>611</v>
      </c>
      <c r="C193" s="37" t="s">
        <v>363</v>
      </c>
      <c r="D193" s="79" t="s">
        <v>612</v>
      </c>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row>
    <row r="194" spans="1:65" ht="15.75" x14ac:dyDescent="0.25">
      <c r="A194" s="32">
        <v>44957</v>
      </c>
      <c r="B194" s="33" t="s">
        <v>613</v>
      </c>
      <c r="C194" s="33" t="s">
        <v>614</v>
      </c>
      <c r="D194" s="79"/>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row>
    <row r="195" spans="1:65" ht="15.75" x14ac:dyDescent="0.25">
      <c r="A195" s="32">
        <v>44958</v>
      </c>
      <c r="B195" s="33" t="s">
        <v>337</v>
      </c>
      <c r="C195" s="33" t="s">
        <v>388</v>
      </c>
      <c r="D195" s="79"/>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row>
    <row r="196" spans="1:65" ht="15.75" x14ac:dyDescent="0.25">
      <c r="A196" s="32">
        <v>44959</v>
      </c>
      <c r="B196" s="33" t="s">
        <v>587</v>
      </c>
      <c r="C196" s="33" t="s">
        <v>605</v>
      </c>
      <c r="D196" s="79"/>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row>
    <row r="197" spans="1:65" ht="31.5" x14ac:dyDescent="0.25">
      <c r="A197" s="32">
        <v>44964</v>
      </c>
      <c r="B197" s="33" t="s">
        <v>581</v>
      </c>
      <c r="C197" s="33" t="s">
        <v>409</v>
      </c>
      <c r="D197" s="79" t="s">
        <v>615</v>
      </c>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row>
    <row r="198" spans="1:65" ht="15.75" x14ac:dyDescent="0.25">
      <c r="A198" s="32">
        <v>44965</v>
      </c>
      <c r="B198" s="33" t="s">
        <v>616</v>
      </c>
      <c r="C198" s="33" t="s">
        <v>617</v>
      </c>
      <c r="D198" s="79" t="s">
        <v>618</v>
      </c>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row>
    <row r="199" spans="1:65" ht="15.75" x14ac:dyDescent="0.25">
      <c r="A199" s="32">
        <v>44966</v>
      </c>
      <c r="B199" s="33" t="s">
        <v>587</v>
      </c>
      <c r="C199" s="33" t="s">
        <v>605</v>
      </c>
      <c r="D199" s="79" t="s">
        <v>619</v>
      </c>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row>
    <row r="200" spans="1:65" ht="15.75" x14ac:dyDescent="0.25">
      <c r="A200" s="32">
        <v>44966</v>
      </c>
      <c r="B200" s="33" t="s">
        <v>620</v>
      </c>
      <c r="C200" s="33" t="s">
        <v>350</v>
      </c>
      <c r="D200" s="79" t="s">
        <v>621</v>
      </c>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row>
    <row r="201" spans="1:65" ht="15.75" x14ac:dyDescent="0.25">
      <c r="A201" s="32">
        <v>44966</v>
      </c>
      <c r="B201" s="33" t="s">
        <v>622</v>
      </c>
      <c r="C201" s="43">
        <v>0.14583333333333334</v>
      </c>
      <c r="D201" s="79" t="s">
        <v>623</v>
      </c>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row>
    <row r="202" spans="1:65" ht="15.75" x14ac:dyDescent="0.25">
      <c r="A202" s="32">
        <v>44970</v>
      </c>
      <c r="B202" s="33" t="s">
        <v>349</v>
      </c>
      <c r="C202" s="33" t="s">
        <v>511</v>
      </c>
      <c r="D202" s="79"/>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row>
    <row r="203" spans="1:65" ht="15.75" x14ac:dyDescent="0.25">
      <c r="A203" s="32">
        <v>44972</v>
      </c>
      <c r="B203" s="33" t="s">
        <v>624</v>
      </c>
      <c r="C203" s="33" t="s">
        <v>625</v>
      </c>
      <c r="D203" s="79"/>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row>
    <row r="204" spans="1:65" ht="15.75" x14ac:dyDescent="0.25">
      <c r="A204" s="32">
        <v>44973</v>
      </c>
      <c r="B204" s="33" t="s">
        <v>587</v>
      </c>
      <c r="C204" s="33" t="s">
        <v>605</v>
      </c>
      <c r="D204" s="79" t="s">
        <v>626</v>
      </c>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row>
    <row r="205" spans="1:65" ht="15.75" x14ac:dyDescent="0.25">
      <c r="A205" s="32">
        <v>44978</v>
      </c>
      <c r="B205" s="33" t="s">
        <v>627</v>
      </c>
      <c r="C205" s="33"/>
      <c r="D205" s="79" t="s">
        <v>628</v>
      </c>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row>
    <row r="206" spans="1:65" ht="15.75" x14ac:dyDescent="0.25">
      <c r="A206" s="32">
        <v>44979</v>
      </c>
      <c r="B206" s="33" t="s">
        <v>441</v>
      </c>
      <c r="C206" s="33" t="s">
        <v>442</v>
      </c>
      <c r="D206" s="79"/>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row>
    <row r="207" spans="1:65" ht="15.75" x14ac:dyDescent="0.25">
      <c r="A207" s="32">
        <v>44980</v>
      </c>
      <c r="B207" s="33" t="s">
        <v>374</v>
      </c>
      <c r="C207" s="33" t="s">
        <v>629</v>
      </c>
      <c r="D207" s="79"/>
      <c r="E207" s="33"/>
      <c r="F207" s="33">
        <v>22</v>
      </c>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row>
    <row r="208" spans="1:65" ht="15.75" x14ac:dyDescent="0.25">
      <c r="A208" s="32">
        <v>44980</v>
      </c>
      <c r="B208" s="33" t="s">
        <v>587</v>
      </c>
      <c r="C208" s="33" t="s">
        <v>605</v>
      </c>
      <c r="D208" s="79" t="s">
        <v>630</v>
      </c>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row>
    <row r="209" spans="1:65" ht="15.75" x14ac:dyDescent="0.25">
      <c r="A209" s="32">
        <v>44982</v>
      </c>
      <c r="B209" s="33" t="s">
        <v>631</v>
      </c>
      <c r="C209" s="33" t="s">
        <v>608</v>
      </c>
      <c r="D209" s="79" t="s">
        <v>632</v>
      </c>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row>
    <row r="210" spans="1:65" ht="15.75" x14ac:dyDescent="0.25">
      <c r="A210" s="32">
        <v>44986</v>
      </c>
      <c r="B210" s="33" t="s">
        <v>337</v>
      </c>
      <c r="C210" s="33" t="s">
        <v>388</v>
      </c>
      <c r="D210" s="79"/>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row>
    <row r="211" spans="1:65" ht="15.75" x14ac:dyDescent="0.25">
      <c r="A211" s="32">
        <v>44987</v>
      </c>
      <c r="B211" s="33" t="s">
        <v>587</v>
      </c>
      <c r="C211" s="33" t="s">
        <v>605</v>
      </c>
      <c r="D211" s="79" t="s">
        <v>633</v>
      </c>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row>
    <row r="212" spans="1:65" ht="15.75" x14ac:dyDescent="0.25">
      <c r="A212" s="32">
        <v>44987</v>
      </c>
      <c r="B212" s="33" t="s">
        <v>634</v>
      </c>
      <c r="C212" s="43">
        <v>0.51041666666666663</v>
      </c>
      <c r="D212" s="79"/>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row>
    <row r="213" spans="1:65" ht="15.75" x14ac:dyDescent="0.25">
      <c r="A213" s="32">
        <v>44987</v>
      </c>
      <c r="B213" s="33" t="s">
        <v>635</v>
      </c>
      <c r="C213" s="33" t="s">
        <v>636</v>
      </c>
      <c r="D213" s="79" t="s">
        <v>637</v>
      </c>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row>
    <row r="214" spans="1:65" ht="15.75" x14ac:dyDescent="0.25">
      <c r="A214" s="32">
        <v>44988</v>
      </c>
      <c r="B214" s="33" t="s">
        <v>581</v>
      </c>
      <c r="C214" s="33" t="s">
        <v>580</v>
      </c>
      <c r="D214" s="79" t="s">
        <v>638</v>
      </c>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row>
    <row r="215" spans="1:65" ht="15.75" x14ac:dyDescent="0.25">
      <c r="A215" s="32">
        <v>44991</v>
      </c>
      <c r="B215" s="33" t="s">
        <v>639</v>
      </c>
      <c r="C215" s="33"/>
      <c r="D215" s="79" t="s">
        <v>640</v>
      </c>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row>
    <row r="216" spans="1:65" ht="15.75" x14ac:dyDescent="0.25">
      <c r="A216" s="32">
        <v>44992</v>
      </c>
      <c r="B216" s="33" t="s">
        <v>641</v>
      </c>
      <c r="C216" s="33"/>
      <c r="D216" s="79"/>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row>
    <row r="217" spans="1:65" ht="15.75" x14ac:dyDescent="0.25">
      <c r="A217" s="32">
        <v>44992</v>
      </c>
      <c r="B217" s="33" t="s">
        <v>613</v>
      </c>
      <c r="C217" s="33" t="s">
        <v>365</v>
      </c>
      <c r="D217" s="79" t="s">
        <v>642</v>
      </c>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row>
    <row r="218" spans="1:65" ht="15.75" x14ac:dyDescent="0.25">
      <c r="A218" s="32">
        <v>44993</v>
      </c>
      <c r="B218" s="33" t="s">
        <v>643</v>
      </c>
      <c r="C218" s="33" t="s">
        <v>540</v>
      </c>
      <c r="D218" s="79"/>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row>
    <row r="219" spans="1:65" ht="15.75" x14ac:dyDescent="0.25">
      <c r="A219" s="32">
        <v>44994</v>
      </c>
      <c r="B219" s="33" t="s">
        <v>587</v>
      </c>
      <c r="C219" s="33" t="s">
        <v>605</v>
      </c>
      <c r="D219" s="79" t="s">
        <v>644</v>
      </c>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row>
    <row r="220" spans="1:65" ht="15.75" x14ac:dyDescent="0.25">
      <c r="A220" s="32">
        <v>45000</v>
      </c>
      <c r="B220" s="33" t="s">
        <v>645</v>
      </c>
      <c r="C220" s="33" t="s">
        <v>478</v>
      </c>
      <c r="D220" s="79"/>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row>
    <row r="221" spans="1:65" ht="15.75" x14ac:dyDescent="0.25">
      <c r="A221" s="32">
        <v>45001</v>
      </c>
      <c r="B221" s="33" t="s">
        <v>587</v>
      </c>
      <c r="C221" s="33" t="s">
        <v>605</v>
      </c>
      <c r="D221" s="79"/>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row>
    <row r="222" spans="1:65" ht="15.75" x14ac:dyDescent="0.25">
      <c r="A222" s="32">
        <v>45001</v>
      </c>
      <c r="B222" s="33" t="s">
        <v>545</v>
      </c>
      <c r="C222" s="33" t="s">
        <v>350</v>
      </c>
      <c r="D222" s="79"/>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row>
    <row r="223" spans="1:65" ht="15.75" x14ac:dyDescent="0.25">
      <c r="A223" s="32">
        <v>45002</v>
      </c>
      <c r="B223" s="33" t="s">
        <v>646</v>
      </c>
      <c r="C223" s="33" t="s">
        <v>492</v>
      </c>
      <c r="D223" s="79" t="s">
        <v>647</v>
      </c>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row>
    <row r="224" spans="1:65" ht="15.75" x14ac:dyDescent="0.25">
      <c r="A224" s="32">
        <v>45003</v>
      </c>
      <c r="B224" s="33" t="s">
        <v>648</v>
      </c>
      <c r="C224" s="33" t="s">
        <v>649</v>
      </c>
      <c r="D224" s="79" t="s">
        <v>650</v>
      </c>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row>
    <row r="225" spans="1:65" ht="15.75" x14ac:dyDescent="0.25">
      <c r="A225" s="32">
        <v>45003</v>
      </c>
      <c r="B225" s="33" t="s">
        <v>651</v>
      </c>
      <c r="C225" s="33" t="s">
        <v>392</v>
      </c>
      <c r="D225" s="79" t="s">
        <v>652</v>
      </c>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row>
    <row r="226" spans="1:65" ht="15.75" x14ac:dyDescent="0.25">
      <c r="A226" s="32">
        <v>45005</v>
      </c>
      <c r="B226" s="33" t="s">
        <v>653</v>
      </c>
      <c r="C226" s="43">
        <v>0.44791666666666669</v>
      </c>
      <c r="D226" s="79" t="s">
        <v>654</v>
      </c>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row>
    <row r="227" spans="1:65" ht="15.75" x14ac:dyDescent="0.25">
      <c r="A227" s="32">
        <v>45006</v>
      </c>
      <c r="B227" s="33" t="s">
        <v>655</v>
      </c>
      <c r="C227" s="33" t="s">
        <v>656</v>
      </c>
      <c r="D227" s="79" t="s">
        <v>657</v>
      </c>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row>
    <row r="228" spans="1:65" ht="15.75" x14ac:dyDescent="0.25">
      <c r="A228" s="32">
        <v>45008</v>
      </c>
      <c r="B228" s="33" t="s">
        <v>587</v>
      </c>
      <c r="C228" s="33" t="s">
        <v>605</v>
      </c>
      <c r="D228" s="79" t="s">
        <v>658</v>
      </c>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row>
    <row r="229" spans="1:65" ht="15.75" x14ac:dyDescent="0.25">
      <c r="A229" s="32">
        <v>45008</v>
      </c>
      <c r="B229" s="33" t="s">
        <v>659</v>
      </c>
      <c r="C229" s="33" t="s">
        <v>365</v>
      </c>
      <c r="D229" s="79"/>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row>
    <row r="230" spans="1:65" ht="15.75" x14ac:dyDescent="0.25">
      <c r="A230" s="32">
        <v>45008</v>
      </c>
      <c r="B230" s="33" t="s">
        <v>660</v>
      </c>
      <c r="C230" s="33" t="s">
        <v>661</v>
      </c>
      <c r="D230" s="79"/>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row>
    <row r="231" spans="1:65" ht="15.75" x14ac:dyDescent="0.25">
      <c r="A231" s="32">
        <v>45013</v>
      </c>
      <c r="B231" s="33" t="s">
        <v>613</v>
      </c>
      <c r="C231" s="33" t="s">
        <v>662</v>
      </c>
      <c r="D231" s="79"/>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row>
    <row r="232" spans="1:65" ht="15.75" x14ac:dyDescent="0.25">
      <c r="A232" s="32">
        <v>45015</v>
      </c>
      <c r="B232" s="33" t="s">
        <v>374</v>
      </c>
      <c r="C232" s="43" t="s">
        <v>663</v>
      </c>
      <c r="D232" s="79"/>
      <c r="E232" s="33"/>
      <c r="F232" s="33">
        <v>22</v>
      </c>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row>
    <row r="233" spans="1:65" ht="15.75" x14ac:dyDescent="0.25">
      <c r="A233" s="32">
        <v>45019</v>
      </c>
      <c r="B233" s="33" t="s">
        <v>664</v>
      </c>
      <c r="C233" s="33" t="s">
        <v>665</v>
      </c>
      <c r="D233" s="79" t="s">
        <v>666</v>
      </c>
      <c r="E233" s="33">
        <v>55</v>
      </c>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row>
    <row r="234" spans="1:65" ht="15.75" x14ac:dyDescent="0.25">
      <c r="A234" s="32">
        <v>45020</v>
      </c>
      <c r="B234" s="33" t="s">
        <v>581</v>
      </c>
      <c r="C234" s="33" t="s">
        <v>667</v>
      </c>
      <c r="D234" s="79" t="s">
        <v>668</v>
      </c>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row>
    <row r="235" spans="1:65" ht="15.75" x14ac:dyDescent="0.25">
      <c r="A235" s="32">
        <v>45021</v>
      </c>
      <c r="B235" s="33" t="s">
        <v>337</v>
      </c>
      <c r="C235" s="33" t="s">
        <v>388</v>
      </c>
      <c r="D235" s="79" t="s">
        <v>669</v>
      </c>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row>
    <row r="236" spans="1:65" ht="15.75" x14ac:dyDescent="0.25">
      <c r="A236" s="32">
        <v>45022</v>
      </c>
      <c r="B236" s="33" t="s">
        <v>587</v>
      </c>
      <c r="C236" s="33" t="s">
        <v>605</v>
      </c>
      <c r="D236" s="79"/>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row>
    <row r="237" spans="1:65" ht="15.75" x14ac:dyDescent="0.25">
      <c r="A237" s="32">
        <v>45027</v>
      </c>
      <c r="B237" s="33" t="s">
        <v>372</v>
      </c>
      <c r="C237" s="33"/>
      <c r="D237" s="79"/>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row>
    <row r="238" spans="1:65" ht="15.75" x14ac:dyDescent="0.25">
      <c r="A238" s="32">
        <v>45029</v>
      </c>
      <c r="B238" s="33" t="s">
        <v>587</v>
      </c>
      <c r="C238" s="33" t="s">
        <v>605</v>
      </c>
      <c r="D238" s="79"/>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row>
    <row r="239" spans="1:65" ht="15.75" x14ac:dyDescent="0.25">
      <c r="A239" s="32">
        <v>45029</v>
      </c>
      <c r="B239" s="33" t="s">
        <v>670</v>
      </c>
      <c r="C239" s="33" t="s">
        <v>625</v>
      </c>
      <c r="D239" s="79"/>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row>
    <row r="240" spans="1:65" ht="15.75" x14ac:dyDescent="0.25">
      <c r="A240" s="32">
        <v>45030</v>
      </c>
      <c r="B240" s="33" t="s">
        <v>671</v>
      </c>
      <c r="C240" s="33"/>
      <c r="D240" s="79"/>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row>
    <row r="241" spans="1:65" ht="15.75" x14ac:dyDescent="0.25">
      <c r="A241" s="32">
        <v>45035</v>
      </c>
      <c r="B241" s="33" t="s">
        <v>360</v>
      </c>
      <c r="C241" s="33" t="s">
        <v>350</v>
      </c>
      <c r="D241" s="79"/>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row>
    <row r="242" spans="1:65" ht="15.75" x14ac:dyDescent="0.25">
      <c r="A242" s="32">
        <v>45036</v>
      </c>
      <c r="B242" s="33" t="s">
        <v>374</v>
      </c>
      <c r="C242" s="33"/>
      <c r="D242" s="79"/>
      <c r="E242" s="33"/>
      <c r="F242" s="33" t="s">
        <v>672</v>
      </c>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row>
    <row r="243" spans="1:65" ht="31.5" x14ac:dyDescent="0.25">
      <c r="A243" s="32">
        <v>45037</v>
      </c>
      <c r="B243" s="33" t="s">
        <v>673</v>
      </c>
      <c r="C243" s="33" t="s">
        <v>674</v>
      </c>
      <c r="D243" s="79" t="s">
        <v>675</v>
      </c>
      <c r="E243" s="33">
        <v>250</v>
      </c>
      <c r="F243" s="33"/>
      <c r="G243" s="33">
        <v>130</v>
      </c>
      <c r="H243" s="33"/>
      <c r="I243" s="44"/>
      <c r="J243" s="45"/>
      <c r="K243" s="33"/>
      <c r="L243" s="33"/>
      <c r="M243" s="33"/>
      <c r="N243" s="33"/>
      <c r="O243" s="33"/>
      <c r="P243" s="33"/>
      <c r="Q243" s="33"/>
      <c r="R243" s="33"/>
      <c r="S243" s="33"/>
      <c r="T243" s="33"/>
      <c r="U243" s="33"/>
      <c r="V243" s="33"/>
      <c r="W243" s="33"/>
      <c r="X243" s="33"/>
      <c r="Y243" s="33">
        <v>25</v>
      </c>
      <c r="Z243" s="33"/>
      <c r="AA243" s="33"/>
      <c r="AB243" s="33"/>
      <c r="AC243" s="33">
        <v>75</v>
      </c>
      <c r="AD243" s="33">
        <v>5</v>
      </c>
      <c r="AE243" s="33"/>
      <c r="AF243" s="33"/>
      <c r="AG243" s="33">
        <v>10</v>
      </c>
      <c r="AH243" s="33"/>
      <c r="AI243" s="33">
        <v>15</v>
      </c>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row>
    <row r="244" spans="1:65" ht="15.75" x14ac:dyDescent="0.25">
      <c r="A244" s="32">
        <v>45038</v>
      </c>
      <c r="B244" s="26" t="s">
        <v>676</v>
      </c>
      <c r="C244" s="37" t="s">
        <v>457</v>
      </c>
      <c r="D244" s="79" t="s">
        <v>677</v>
      </c>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row>
    <row r="245" spans="1:65" ht="15.75" x14ac:dyDescent="0.25">
      <c r="A245" s="32">
        <v>45039</v>
      </c>
      <c r="B245" s="33" t="s">
        <v>678</v>
      </c>
      <c r="C245" s="37"/>
      <c r="D245" s="79"/>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row>
    <row r="246" spans="1:65" ht="15.75" x14ac:dyDescent="0.25">
      <c r="A246" s="32">
        <v>45040</v>
      </c>
      <c r="B246" s="33" t="s">
        <v>679</v>
      </c>
      <c r="C246" s="37">
        <v>0.41666666666666669</v>
      </c>
      <c r="D246" s="79"/>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row>
    <row r="247" spans="1:65" ht="15.75" x14ac:dyDescent="0.25">
      <c r="A247" s="32">
        <v>45047</v>
      </c>
      <c r="B247" s="33" t="s">
        <v>581</v>
      </c>
      <c r="C247" s="37">
        <v>0.625</v>
      </c>
      <c r="D247" s="79" t="s">
        <v>680</v>
      </c>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row>
    <row r="248" spans="1:65" ht="15.75" x14ac:dyDescent="0.25">
      <c r="A248" s="32">
        <v>45049</v>
      </c>
      <c r="B248" s="33" t="s">
        <v>372</v>
      </c>
      <c r="C248" s="37"/>
      <c r="D248" s="79"/>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row>
    <row r="249" spans="1:65" ht="15.75" x14ac:dyDescent="0.25">
      <c r="A249" s="32">
        <v>45049</v>
      </c>
      <c r="B249" s="33" t="s">
        <v>337</v>
      </c>
      <c r="C249" s="37" t="s">
        <v>388</v>
      </c>
      <c r="D249" s="79"/>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row>
    <row r="250" spans="1:65" ht="15.75" x14ac:dyDescent="0.25">
      <c r="A250" s="32">
        <v>45055</v>
      </c>
      <c r="B250" s="33" t="s">
        <v>479</v>
      </c>
      <c r="C250" s="37" t="s">
        <v>681</v>
      </c>
      <c r="D250" s="79"/>
      <c r="E250" s="33"/>
      <c r="F250" s="33" t="s">
        <v>682</v>
      </c>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row>
    <row r="251" spans="1:65" ht="15.75" x14ac:dyDescent="0.25">
      <c r="A251" s="32">
        <v>45061</v>
      </c>
      <c r="B251" s="33" t="s">
        <v>349</v>
      </c>
      <c r="C251" s="37" t="s">
        <v>392</v>
      </c>
      <c r="D251" s="79"/>
      <c r="E251" s="33"/>
      <c r="F251" s="33"/>
      <c r="G251" s="33"/>
      <c r="H251" s="33"/>
      <c r="I251" s="44"/>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row>
    <row r="252" spans="1:65" ht="15.75" x14ac:dyDescent="0.25">
      <c r="A252" s="32">
        <v>45062</v>
      </c>
      <c r="B252" s="26" t="s">
        <v>679</v>
      </c>
      <c r="C252" s="37">
        <v>0.41666666666666669</v>
      </c>
      <c r="D252" s="79"/>
      <c r="E252" s="33"/>
      <c r="F252" s="33"/>
      <c r="G252" s="33"/>
      <c r="H252" s="33"/>
      <c r="I252" s="44"/>
      <c r="J252" s="44"/>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row>
    <row r="253" spans="1:65" ht="15.75" x14ac:dyDescent="0.25">
      <c r="A253" s="32">
        <v>45062</v>
      </c>
      <c r="B253" s="33" t="s">
        <v>624</v>
      </c>
      <c r="C253" s="37">
        <v>0.54166666666666663</v>
      </c>
      <c r="D253" s="79"/>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row>
    <row r="254" spans="1:65" ht="15.75" x14ac:dyDescent="0.25">
      <c r="A254" s="32">
        <v>45062</v>
      </c>
      <c r="B254" s="33" t="s">
        <v>683</v>
      </c>
      <c r="C254" s="37">
        <v>0.66666666666666663</v>
      </c>
      <c r="D254" s="79"/>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row>
    <row r="255" spans="1:65" ht="15.75" x14ac:dyDescent="0.25">
      <c r="A255" s="32">
        <v>45063</v>
      </c>
      <c r="B255" s="33" t="s">
        <v>684</v>
      </c>
      <c r="C255" s="37" t="s">
        <v>605</v>
      </c>
      <c r="D255" s="79"/>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row>
    <row r="256" spans="1:65" ht="15.75" x14ac:dyDescent="0.25">
      <c r="A256" s="32">
        <v>45064</v>
      </c>
      <c r="B256" s="33" t="s">
        <v>685</v>
      </c>
      <c r="C256" s="33" t="s">
        <v>389</v>
      </c>
      <c r="D256" s="79"/>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row>
    <row r="257" spans="1:65" s="93" customFormat="1" ht="15.75" x14ac:dyDescent="0.25">
      <c r="A257" s="89">
        <v>45065</v>
      </c>
      <c r="B257" s="90" t="s">
        <v>686</v>
      </c>
      <c r="C257" s="90" t="s">
        <v>687</v>
      </c>
      <c r="D257" s="91"/>
      <c r="E257" s="90"/>
      <c r="F257" s="90"/>
      <c r="G257" s="90"/>
      <c r="H257" s="90"/>
      <c r="I257" s="92"/>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0"/>
      <c r="AY257" s="90"/>
      <c r="AZ257" s="90"/>
      <c r="BA257" s="90"/>
      <c r="BB257" s="90"/>
      <c r="BC257" s="90"/>
      <c r="BD257" s="90"/>
      <c r="BE257" s="90"/>
      <c r="BF257" s="90"/>
      <c r="BG257" s="90"/>
      <c r="BH257" s="90"/>
      <c r="BI257" s="90"/>
      <c r="BJ257" s="90"/>
      <c r="BK257" s="90"/>
      <c r="BL257" s="90"/>
      <c r="BM257" s="90"/>
    </row>
    <row r="258" spans="1:65" ht="15.75" x14ac:dyDescent="0.25">
      <c r="A258" s="32">
        <v>45068</v>
      </c>
      <c r="B258" s="33" t="s">
        <v>688</v>
      </c>
      <c r="C258" s="33" t="s">
        <v>689</v>
      </c>
      <c r="D258" s="79"/>
      <c r="E258" s="33"/>
      <c r="F258" s="33"/>
      <c r="G258" s="33"/>
      <c r="H258" s="33"/>
      <c r="I258" s="44"/>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row>
    <row r="259" spans="1:65" ht="15.75" x14ac:dyDescent="0.25">
      <c r="A259" s="32">
        <v>45071</v>
      </c>
      <c r="B259" s="33" t="s">
        <v>374</v>
      </c>
      <c r="C259" s="33"/>
      <c r="D259" s="79"/>
      <c r="E259" s="33"/>
      <c r="F259" s="33" t="s">
        <v>690</v>
      </c>
      <c r="G259" s="33"/>
      <c r="H259" s="33"/>
      <c r="I259" s="44"/>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row>
    <row r="260" spans="1:65" ht="15.75" x14ac:dyDescent="0.25">
      <c r="A260" s="32">
        <v>45076</v>
      </c>
      <c r="B260" s="33" t="s">
        <v>691</v>
      </c>
      <c r="C260" s="33" t="s">
        <v>662</v>
      </c>
      <c r="D260" s="79"/>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row>
    <row r="261" spans="1:65" ht="15.75" x14ac:dyDescent="0.25">
      <c r="A261" s="32">
        <v>45077</v>
      </c>
      <c r="B261" s="33" t="s">
        <v>692</v>
      </c>
      <c r="C261" s="33" t="s">
        <v>693</v>
      </c>
      <c r="D261" s="79"/>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row>
    <row r="262" spans="1:65" ht="15.75" x14ac:dyDescent="0.25">
      <c r="A262" s="32">
        <v>45078</v>
      </c>
      <c r="B262" s="33" t="s">
        <v>694</v>
      </c>
      <c r="C262" s="33" t="s">
        <v>409</v>
      </c>
      <c r="D262" s="79"/>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row>
    <row r="263" spans="1:65" ht="15.75" x14ac:dyDescent="0.25">
      <c r="A263" s="32">
        <v>45078</v>
      </c>
      <c r="B263" s="33" t="s">
        <v>685</v>
      </c>
      <c r="C263" s="33" t="s">
        <v>695</v>
      </c>
      <c r="D263" s="79"/>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row>
    <row r="264" spans="1:65" ht="15.75" x14ac:dyDescent="0.25">
      <c r="A264" s="32">
        <v>45082</v>
      </c>
      <c r="B264" s="33" t="s">
        <v>696</v>
      </c>
      <c r="C264" s="33"/>
      <c r="D264" s="79"/>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row>
    <row r="265" spans="1:65" ht="15.75" x14ac:dyDescent="0.25">
      <c r="A265" s="32">
        <v>45082</v>
      </c>
      <c r="B265" s="33" t="s">
        <v>697</v>
      </c>
      <c r="C265" s="33" t="s">
        <v>698</v>
      </c>
      <c r="D265" s="79"/>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row>
    <row r="266" spans="1:65" ht="15.75" x14ac:dyDescent="0.25">
      <c r="A266" s="32">
        <v>45083</v>
      </c>
      <c r="B266" s="33" t="s">
        <v>699</v>
      </c>
      <c r="C266" s="33" t="s">
        <v>700</v>
      </c>
      <c r="D266" s="79"/>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row>
    <row r="267" spans="1:65" ht="15.75" x14ac:dyDescent="0.25">
      <c r="A267" s="32">
        <v>45084</v>
      </c>
      <c r="B267" s="33" t="s">
        <v>337</v>
      </c>
      <c r="C267" s="33" t="s">
        <v>388</v>
      </c>
      <c r="D267" s="79"/>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row>
    <row r="268" spans="1:65" ht="15.75" x14ac:dyDescent="0.25">
      <c r="A268" s="32">
        <v>45089</v>
      </c>
      <c r="B268" s="33" t="s">
        <v>349</v>
      </c>
      <c r="C268" s="33" t="s">
        <v>392</v>
      </c>
      <c r="D268" s="79"/>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row>
    <row r="269" spans="1:65" ht="15.75" x14ac:dyDescent="0.25">
      <c r="A269" s="32">
        <v>45089</v>
      </c>
      <c r="B269" s="33" t="s">
        <v>688</v>
      </c>
      <c r="C269" s="33" t="s">
        <v>701</v>
      </c>
      <c r="D269" s="79"/>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row>
    <row r="270" spans="1:65" ht="15.75" x14ac:dyDescent="0.25">
      <c r="A270" s="32">
        <v>45090</v>
      </c>
      <c r="B270" s="33" t="s">
        <v>702</v>
      </c>
      <c r="C270" s="33" t="s">
        <v>394</v>
      </c>
      <c r="D270" s="79"/>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row>
    <row r="271" spans="1:65" ht="15.75" x14ac:dyDescent="0.25">
      <c r="A271" s="32">
        <v>45092</v>
      </c>
      <c r="B271" s="33" t="s">
        <v>374</v>
      </c>
      <c r="C271" s="33"/>
      <c r="D271" s="79"/>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row>
    <row r="272" spans="1:65" ht="15.75" x14ac:dyDescent="0.25">
      <c r="A272" s="32">
        <v>45092</v>
      </c>
      <c r="B272" s="33" t="s">
        <v>685</v>
      </c>
      <c r="C272" s="33" t="s">
        <v>695</v>
      </c>
      <c r="D272" s="79"/>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row>
    <row r="273" spans="1:65" ht="15.75" x14ac:dyDescent="0.25">
      <c r="A273" s="32">
        <v>45097</v>
      </c>
      <c r="B273" s="33" t="s">
        <v>703</v>
      </c>
      <c r="C273" s="33"/>
      <c r="D273" s="79"/>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row>
    <row r="274" spans="1:65" ht="15.75" x14ac:dyDescent="0.25">
      <c r="A274" s="32">
        <v>45099</v>
      </c>
      <c r="B274" s="33" t="s">
        <v>704</v>
      </c>
      <c r="C274" s="33" t="s">
        <v>705</v>
      </c>
      <c r="D274" s="79"/>
      <c r="E274" s="33">
        <v>30</v>
      </c>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row>
    <row r="275" spans="1:65" ht="15.75" x14ac:dyDescent="0.25">
      <c r="A275" s="32">
        <v>45100</v>
      </c>
      <c r="B275" s="33" t="s">
        <v>706</v>
      </c>
      <c r="C275" s="43">
        <v>0.41666666666666669</v>
      </c>
      <c r="D275" s="79"/>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row>
    <row r="276" spans="1:65" ht="15.75" x14ac:dyDescent="0.25">
      <c r="A276" s="32">
        <v>45100</v>
      </c>
      <c r="B276" s="33" t="s">
        <v>707</v>
      </c>
      <c r="C276" s="43"/>
      <c r="D276" s="79" t="s">
        <v>708</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row>
    <row r="277" spans="1:65" ht="15.75" x14ac:dyDescent="0.25">
      <c r="A277" s="32">
        <v>45103</v>
      </c>
      <c r="B277" s="33" t="s">
        <v>361</v>
      </c>
      <c r="C277" s="33"/>
      <c r="D277" s="79"/>
      <c r="E277" s="33"/>
      <c r="F277" s="33"/>
      <c r="G277" s="33"/>
      <c r="H277" s="33"/>
      <c r="I277" s="33"/>
      <c r="J277" s="33"/>
      <c r="K277" s="33"/>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row>
    <row r="278" spans="1:65" ht="15.75" x14ac:dyDescent="0.25">
      <c r="A278" s="32">
        <v>45104</v>
      </c>
      <c r="B278" s="33" t="s">
        <v>709</v>
      </c>
      <c r="C278" s="46" t="s">
        <v>363</v>
      </c>
      <c r="D278" s="79"/>
      <c r="E278" s="33"/>
      <c r="F278" s="33"/>
      <c r="G278" s="33"/>
      <c r="H278" s="33"/>
      <c r="I278" s="33"/>
      <c r="J278" s="33"/>
      <c r="K278" s="33"/>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row>
    <row r="279" spans="1:65" ht="15.75" x14ac:dyDescent="0.25">
      <c r="A279" s="32">
        <v>45104</v>
      </c>
      <c r="B279" s="33" t="s">
        <v>691</v>
      </c>
      <c r="C279" s="33" t="s">
        <v>365</v>
      </c>
      <c r="D279" s="79"/>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row>
    <row r="280" spans="1:65" ht="15.75" x14ac:dyDescent="0.25">
      <c r="A280" s="32">
        <v>45105</v>
      </c>
      <c r="B280" s="33" t="s">
        <v>710</v>
      </c>
      <c r="C280" s="33" t="s">
        <v>478</v>
      </c>
      <c r="D280" s="79"/>
      <c r="E280" s="33"/>
      <c r="F280" s="33"/>
      <c r="G280" s="33"/>
      <c r="H280" s="33"/>
      <c r="I280" s="33"/>
      <c r="J280" s="33"/>
      <c r="K280" s="33"/>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c r="BI280" s="33"/>
      <c r="BJ280" s="33"/>
      <c r="BK280" s="33"/>
      <c r="BL280" s="33"/>
      <c r="BM280" s="33"/>
    </row>
    <row r="281" spans="1:65" ht="15.75" x14ac:dyDescent="0.25">
      <c r="A281" s="32">
        <v>45105</v>
      </c>
      <c r="B281" s="33" t="s">
        <v>711</v>
      </c>
      <c r="C281" s="33" t="s">
        <v>540</v>
      </c>
      <c r="D281" s="79"/>
      <c r="E281" s="33"/>
      <c r="F281" s="33"/>
      <c r="G281" s="33"/>
      <c r="H281" s="33"/>
      <c r="I281" s="33"/>
      <c r="J281" s="33"/>
      <c r="K281" s="33"/>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row>
    <row r="282" spans="1:65" ht="15.75" x14ac:dyDescent="0.25">
      <c r="A282" s="32">
        <v>45106</v>
      </c>
      <c r="B282" s="33" t="s">
        <v>712</v>
      </c>
      <c r="C282" s="33"/>
      <c r="D282" s="79"/>
      <c r="E282" s="33"/>
      <c r="F282" s="33"/>
      <c r="G282" s="33"/>
      <c r="H282" s="33"/>
      <c r="I282" s="33"/>
      <c r="J282" s="33"/>
      <c r="K282" s="33"/>
      <c r="L282" s="33"/>
      <c r="M282" s="33"/>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c r="BE282" s="33"/>
      <c r="BF282" s="33"/>
      <c r="BG282" s="33"/>
      <c r="BH282" s="33"/>
      <c r="BI282" s="33"/>
      <c r="BJ282" s="33"/>
      <c r="BK282" s="33"/>
      <c r="BL282" s="33"/>
      <c r="BM282" s="33"/>
    </row>
    <row r="283" spans="1:65" ht="15.75" x14ac:dyDescent="0.25">
      <c r="A283" s="32">
        <v>45106</v>
      </c>
      <c r="B283" s="33" t="s">
        <v>713</v>
      </c>
      <c r="C283" s="33"/>
      <c r="D283" s="79"/>
      <c r="E283" s="33"/>
      <c r="F283" s="33"/>
      <c r="G283" s="33"/>
      <c r="H283" s="33"/>
      <c r="I283" s="33"/>
      <c r="J283" s="33"/>
      <c r="K283" s="33"/>
      <c r="L283" s="33"/>
      <c r="M283" s="33"/>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33"/>
      <c r="BF283" s="33"/>
      <c r="BG283" s="33"/>
      <c r="BH283" s="33"/>
      <c r="BI283" s="33"/>
      <c r="BJ283" s="33"/>
      <c r="BK283" s="33"/>
      <c r="BL283" s="33"/>
      <c r="BM283" s="33"/>
    </row>
    <row r="284" spans="1:65" ht="15.75" x14ac:dyDescent="0.25">
      <c r="A284" s="32">
        <v>45106</v>
      </c>
      <c r="B284" s="33" t="s">
        <v>685</v>
      </c>
      <c r="C284" s="33"/>
      <c r="D284" s="79"/>
      <c r="E284" s="33"/>
      <c r="F284" s="33"/>
      <c r="G284" s="33"/>
      <c r="H284" s="33"/>
      <c r="I284" s="33"/>
      <c r="J284" s="33"/>
      <c r="K284" s="33"/>
      <c r="L284" s="33"/>
      <c r="M284" s="33"/>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33"/>
      <c r="BF284" s="33"/>
      <c r="BG284" s="33"/>
      <c r="BH284" s="33"/>
      <c r="BI284" s="33"/>
      <c r="BJ284" s="33"/>
      <c r="BK284" s="33"/>
      <c r="BL284" s="33"/>
      <c r="BM284" s="33"/>
    </row>
    <row r="285" spans="1:65" ht="15.75" x14ac:dyDescent="0.25">
      <c r="A285" s="32"/>
      <c r="B285" s="33"/>
      <c r="C285" s="33"/>
      <c r="D285" s="79"/>
      <c r="E285" s="33"/>
      <c r="F285" s="33"/>
      <c r="G285" s="33"/>
      <c r="H285" s="33"/>
      <c r="I285" s="33"/>
      <c r="J285" s="33"/>
      <c r="K285" s="33"/>
      <c r="L285" s="33"/>
      <c r="M285" s="33"/>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c r="BE285" s="33"/>
      <c r="BF285" s="33"/>
      <c r="BG285" s="33"/>
      <c r="BH285" s="33"/>
      <c r="BI285" s="33"/>
      <c r="BJ285" s="33"/>
      <c r="BK285" s="33"/>
      <c r="BL285" s="33"/>
      <c r="BM285" s="33"/>
    </row>
    <row r="286" spans="1:65" ht="15.75" x14ac:dyDescent="0.25">
      <c r="A286" s="32"/>
      <c r="B286" s="33"/>
      <c r="C286" s="33"/>
      <c r="D286" s="79"/>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33"/>
      <c r="BF286" s="33"/>
      <c r="BG286" s="33"/>
      <c r="BH286" s="33"/>
      <c r="BI286" s="33"/>
      <c r="BJ286" s="33"/>
      <c r="BK286" s="33"/>
      <c r="BL286" s="33"/>
      <c r="BM286" s="33"/>
    </row>
    <row r="287" spans="1:65" ht="15.75" x14ac:dyDescent="0.25">
      <c r="A287" s="32"/>
      <c r="B287" s="33"/>
      <c r="C287" s="33"/>
      <c r="D287" s="79"/>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row>
    <row r="288" spans="1:65" ht="15.75" x14ac:dyDescent="0.25">
      <c r="A288" s="32"/>
      <c r="B288" s="33"/>
      <c r="C288" s="33"/>
      <c r="D288" s="79"/>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row>
    <row r="289" spans="1:65" ht="15.75" x14ac:dyDescent="0.25">
      <c r="A289" s="32"/>
      <c r="B289" s="33"/>
      <c r="C289" s="33"/>
      <c r="D289" s="79"/>
      <c r="E289" s="33"/>
      <c r="F289" s="33"/>
      <c r="G289" s="33"/>
      <c r="H289" s="33"/>
      <c r="I289" s="33"/>
      <c r="J289" s="33"/>
      <c r="K289" s="33"/>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row>
    <row r="290" spans="1:65" ht="15.75" x14ac:dyDescent="0.25">
      <c r="A290" s="32"/>
      <c r="B290" s="33"/>
      <c r="C290" s="33"/>
      <c r="D290" s="79"/>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c r="BI290" s="33"/>
      <c r="BJ290" s="33"/>
      <c r="BK290" s="33"/>
      <c r="BL290" s="33"/>
      <c r="BM290" s="33"/>
    </row>
    <row r="291" spans="1:65" ht="15.75" x14ac:dyDescent="0.25">
      <c r="A291" s="32"/>
      <c r="B291" s="33"/>
      <c r="C291" s="37"/>
      <c r="D291" s="79"/>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row>
    <row r="292" spans="1:65" ht="15.75" x14ac:dyDescent="0.25">
      <c r="A292" s="32"/>
      <c r="B292" s="33"/>
      <c r="C292" s="37"/>
      <c r="D292" s="79"/>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row>
    <row r="293" spans="1:65" ht="15.75" x14ac:dyDescent="0.25">
      <c r="A293" s="32"/>
      <c r="B293" s="33"/>
      <c r="C293" s="37"/>
      <c r="D293" s="79"/>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row>
    <row r="294" spans="1:65" ht="15.75" x14ac:dyDescent="0.25">
      <c r="A294" s="32"/>
      <c r="B294" s="33"/>
      <c r="C294" s="33"/>
      <c r="D294" s="79"/>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row>
    <row r="295" spans="1:65" ht="15.75" x14ac:dyDescent="0.25">
      <c r="A295" s="32"/>
      <c r="B295" s="33"/>
      <c r="C295" s="37"/>
      <c r="D295" s="79"/>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row>
    <row r="296" spans="1:65" ht="15.75" x14ac:dyDescent="0.25">
      <c r="A296" s="32"/>
      <c r="B296" s="33"/>
      <c r="C296" s="33"/>
      <c r="D296" s="79"/>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row>
    <row r="297" spans="1:65" ht="15.75" x14ac:dyDescent="0.25">
      <c r="A297" s="32"/>
      <c r="B297" s="33"/>
      <c r="C297" s="33"/>
      <c r="D297" s="79"/>
      <c r="E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row>
    <row r="298" spans="1:65" ht="15.75" x14ac:dyDescent="0.25">
      <c r="A298" s="32"/>
      <c r="B298" s="33"/>
      <c r="C298" s="33"/>
      <c r="D298" s="79"/>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row>
    <row r="299" spans="1:65" ht="15.75" x14ac:dyDescent="0.25">
      <c r="A299" s="32"/>
      <c r="B299" s="33"/>
      <c r="C299" s="37"/>
      <c r="D299" s="79"/>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row>
    <row r="300" spans="1:65" ht="15.75" x14ac:dyDescent="0.25">
      <c r="A300" s="32"/>
      <c r="B300" s="33"/>
      <c r="C300" s="33"/>
      <c r="D300" s="79"/>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row>
    <row r="301" spans="1:65" ht="15.75" x14ac:dyDescent="0.25">
      <c r="A301" s="32"/>
      <c r="B301" s="33"/>
      <c r="C301" s="33"/>
      <c r="D301" s="79"/>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row>
    <row r="302" spans="1:65" ht="15.75" x14ac:dyDescent="0.25">
      <c r="A302" s="32"/>
      <c r="B302" s="33"/>
      <c r="C302" s="33"/>
      <c r="D302" s="79"/>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row>
    <row r="303" spans="1:65" ht="15.75" x14ac:dyDescent="0.25">
      <c r="A303" s="32"/>
      <c r="B303" s="33"/>
      <c r="C303" s="33"/>
      <c r="D303" s="79"/>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row>
    <row r="304" spans="1:65" ht="15.75" x14ac:dyDescent="0.25">
      <c r="A304" s="32"/>
      <c r="B304" s="33"/>
      <c r="C304" s="33"/>
      <c r="D304" s="79"/>
      <c r="E304" s="33"/>
      <c r="F304" s="33"/>
      <c r="G304" s="33"/>
      <c r="H304" s="33"/>
      <c r="I304" s="33"/>
      <c r="J304" s="33"/>
      <c r="K304" s="33"/>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row>
    <row r="305" spans="1:65" ht="15.75" x14ac:dyDescent="0.25">
      <c r="A305" s="32"/>
      <c r="B305" s="33"/>
      <c r="C305" s="33"/>
      <c r="D305" s="79"/>
      <c r="E305" s="33"/>
      <c r="F305" s="33"/>
      <c r="G305" s="33"/>
      <c r="H305" s="33"/>
      <c r="I305" s="33"/>
      <c r="J305" s="33"/>
      <c r="K305" s="33"/>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row>
    <row r="306" spans="1:65" ht="15.75" x14ac:dyDescent="0.25">
      <c r="A306" s="32"/>
      <c r="B306" s="33"/>
      <c r="C306" s="33"/>
      <c r="D306" s="79"/>
      <c r="E306" s="33"/>
      <c r="F306" s="33"/>
      <c r="G306" s="33"/>
      <c r="H306" s="33"/>
      <c r="I306" s="33"/>
      <c r="J306" s="33"/>
      <c r="K306" s="33"/>
      <c r="L306" s="33"/>
      <c r="M306" s="33"/>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row>
    <row r="307" spans="1:65" ht="15.75" x14ac:dyDescent="0.25">
      <c r="A307" s="32"/>
      <c r="B307" s="33"/>
      <c r="C307" s="33"/>
      <c r="D307" s="79"/>
      <c r="E307" s="33"/>
      <c r="F307" s="33"/>
      <c r="G307" s="33"/>
      <c r="H307" s="33"/>
      <c r="I307" s="33"/>
      <c r="J307" s="33"/>
      <c r="K307" s="33"/>
      <c r="L307" s="33"/>
      <c r="M307" s="33"/>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row>
    <row r="308" spans="1:65" ht="15.75" x14ac:dyDescent="0.25">
      <c r="A308" s="32"/>
      <c r="B308" s="33"/>
      <c r="C308" s="33"/>
      <c r="D308" s="79"/>
      <c r="E308" s="33"/>
      <c r="F308" s="33"/>
      <c r="G308" s="33"/>
      <c r="H308" s="33"/>
      <c r="I308" s="33"/>
      <c r="J308" s="33"/>
      <c r="K308" s="33"/>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row>
    <row r="309" spans="1:65" ht="15.75" x14ac:dyDescent="0.25">
      <c r="A309" s="32"/>
      <c r="B309" s="33"/>
      <c r="C309" s="33"/>
      <c r="D309" s="79"/>
      <c r="E309" s="33"/>
      <c r="F309" s="33"/>
      <c r="G309" s="33"/>
      <c r="H309" s="33"/>
      <c r="I309" s="33"/>
      <c r="J309" s="33"/>
      <c r="K309" s="33"/>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row>
    <row r="310" spans="1:65" ht="15.75" x14ac:dyDescent="0.25">
      <c r="A310" s="32"/>
      <c r="B310" s="33"/>
      <c r="C310" s="33"/>
      <c r="D310" s="79"/>
      <c r="E310" s="33"/>
      <c r="F310" s="33"/>
      <c r="G310" s="33"/>
      <c r="H310" s="33"/>
      <c r="I310" s="33"/>
      <c r="J310" s="33"/>
      <c r="K310" s="33"/>
      <c r="L310" s="33"/>
      <c r="M310" s="33"/>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row>
    <row r="311" spans="1:65" ht="15.75" x14ac:dyDescent="0.25">
      <c r="A311" s="32"/>
      <c r="B311" s="33"/>
      <c r="C311" s="33"/>
      <c r="D311" s="79"/>
      <c r="E311" s="33"/>
      <c r="F311" s="33"/>
      <c r="G311" s="33"/>
      <c r="H311" s="33"/>
      <c r="I311" s="33"/>
      <c r="J311" s="33"/>
      <c r="K311" s="33"/>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row>
    <row r="312" spans="1:65" ht="15.75" x14ac:dyDescent="0.25">
      <c r="A312" s="32"/>
      <c r="B312" s="33"/>
      <c r="C312" s="33"/>
      <c r="D312" s="79"/>
      <c r="E312" s="33"/>
      <c r="F312" s="33"/>
      <c r="G312" s="33"/>
      <c r="H312" s="33"/>
      <c r="I312" s="33"/>
      <c r="J312" s="33"/>
      <c r="K312" s="33"/>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row>
    <row r="313" spans="1:65" ht="15.75" x14ac:dyDescent="0.25">
      <c r="A313" s="32"/>
      <c r="B313" s="33"/>
      <c r="C313" s="33"/>
      <c r="D313" s="79"/>
      <c r="E313" s="33"/>
      <c r="F313" s="33"/>
      <c r="G313" s="33"/>
      <c r="H313" s="33"/>
      <c r="I313" s="33"/>
      <c r="J313" s="33"/>
      <c r="K313" s="33"/>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row>
    <row r="314" spans="1:65" ht="15.75" x14ac:dyDescent="0.25">
      <c r="A314" s="32"/>
      <c r="B314" s="33"/>
      <c r="C314" s="37"/>
      <c r="D314" s="79"/>
      <c r="E314" s="33"/>
      <c r="F314" s="33"/>
      <c r="G314" s="33"/>
      <c r="H314" s="33"/>
      <c r="I314" s="33"/>
      <c r="J314" s="33"/>
      <c r="K314" s="33"/>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row>
    <row r="315" spans="1:65" ht="15.75" x14ac:dyDescent="0.25">
      <c r="A315" s="32"/>
      <c r="B315" s="33"/>
      <c r="C315" s="37"/>
      <c r="D315" s="79"/>
      <c r="E315" s="33"/>
      <c r="F315" s="33"/>
      <c r="G315" s="33"/>
      <c r="H315" s="33"/>
      <c r="I315" s="33"/>
      <c r="J315" s="33"/>
      <c r="K315" s="33"/>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row>
    <row r="316" spans="1:65" ht="15.75" x14ac:dyDescent="0.25">
      <c r="A316" s="32"/>
      <c r="B316" s="33"/>
      <c r="C316" s="33"/>
      <c r="D316" s="79"/>
      <c r="E316" s="33"/>
      <c r="F316" s="33"/>
      <c r="G316" s="33"/>
      <c r="H316" s="33"/>
      <c r="I316" s="33"/>
      <c r="J316" s="33"/>
      <c r="K316" s="33"/>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row>
    <row r="317" spans="1:65" ht="15.75" x14ac:dyDescent="0.25">
      <c r="A317" s="32"/>
      <c r="B317" s="33"/>
      <c r="C317" s="33"/>
      <c r="D317" s="79"/>
      <c r="E317" s="33"/>
      <c r="F317" s="33"/>
      <c r="G317" s="33"/>
      <c r="H317" s="33"/>
      <c r="I317" s="33"/>
      <c r="J317" s="33"/>
      <c r="K317" s="33"/>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row>
    <row r="318" spans="1:65" ht="15.75" x14ac:dyDescent="0.25">
      <c r="A318" s="32"/>
      <c r="B318" s="33"/>
      <c r="C318" s="33"/>
      <c r="D318" s="79"/>
      <c r="E318" s="33"/>
      <c r="F318" s="33"/>
      <c r="G318" s="33"/>
      <c r="H318" s="33"/>
      <c r="I318" s="33"/>
      <c r="J318" s="33"/>
      <c r="K318" s="33"/>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row>
    <row r="319" spans="1:65" ht="15.75" x14ac:dyDescent="0.25">
      <c r="A319" s="32"/>
      <c r="B319" s="33"/>
      <c r="C319" s="33"/>
      <c r="D319" s="79"/>
      <c r="E319" s="33"/>
      <c r="F319" s="33"/>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row>
    <row r="320" spans="1:65" ht="15.75" x14ac:dyDescent="0.25">
      <c r="A320" s="32"/>
      <c r="B320" s="33"/>
      <c r="C320" s="33"/>
      <c r="D320" s="79"/>
      <c r="E320" s="33"/>
      <c r="F320" s="33"/>
      <c r="G320" s="33"/>
      <c r="H320" s="33"/>
      <c r="I320" s="33"/>
      <c r="J320" s="33"/>
      <c r="K320" s="33"/>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row>
    <row r="321" spans="1:65" ht="15.75" x14ac:dyDescent="0.25">
      <c r="A321" s="32"/>
      <c r="B321" s="33"/>
      <c r="C321" s="33"/>
      <c r="D321" s="79"/>
      <c r="E321" s="33"/>
      <c r="F321" s="33"/>
      <c r="G321" s="33"/>
      <c r="H321" s="33"/>
      <c r="I321" s="33"/>
      <c r="J321" s="33"/>
      <c r="K321" s="33"/>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row>
    <row r="322" spans="1:65" ht="15.75" x14ac:dyDescent="0.25">
      <c r="A322" s="32"/>
      <c r="B322" s="33"/>
      <c r="C322" s="33"/>
      <c r="D322" s="79"/>
      <c r="E322" s="33"/>
      <c r="F322" s="33"/>
      <c r="G322" s="33"/>
      <c r="H322" s="33"/>
      <c r="I322" s="33"/>
      <c r="J322" s="33"/>
      <c r="K322" s="33"/>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row>
    <row r="323" spans="1:65" ht="15.75" x14ac:dyDescent="0.25">
      <c r="A323" s="32"/>
      <c r="B323" s="33"/>
      <c r="C323" s="37"/>
      <c r="D323" s="79"/>
      <c r="E323" s="33"/>
      <c r="F323" s="33"/>
      <c r="G323" s="33"/>
      <c r="H323" s="33"/>
      <c r="I323" s="33"/>
      <c r="J323" s="33"/>
      <c r="K323" s="33"/>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row>
    <row r="324" spans="1:65" ht="15.75" x14ac:dyDescent="0.25">
      <c r="A324" s="32"/>
      <c r="B324" s="33"/>
      <c r="C324" s="37"/>
      <c r="D324" s="79"/>
      <c r="E324" s="33"/>
      <c r="F324" s="33"/>
      <c r="G324" s="33"/>
      <c r="H324" s="33"/>
      <c r="I324" s="33"/>
      <c r="J324" s="33"/>
      <c r="K324" s="33"/>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row>
    <row r="325" spans="1:65" ht="15.75" x14ac:dyDescent="0.25">
      <c r="A325" s="32"/>
      <c r="B325" s="33"/>
      <c r="C325" s="37"/>
      <c r="D325" s="79"/>
      <c r="E325" s="33"/>
      <c r="F325" s="33"/>
      <c r="G325" s="33"/>
      <c r="H325" s="33"/>
      <c r="I325" s="33"/>
      <c r="J325" s="33"/>
      <c r="K325" s="33"/>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row>
    <row r="326" spans="1:65" ht="15.75" x14ac:dyDescent="0.25">
      <c r="A326" s="32"/>
      <c r="B326" s="33"/>
      <c r="C326" s="33"/>
      <c r="D326" s="79"/>
      <c r="E326" s="33"/>
      <c r="F326" s="33"/>
      <c r="G326" s="33"/>
      <c r="H326" s="33"/>
      <c r="I326" s="33"/>
      <c r="J326" s="33"/>
      <c r="K326" s="33"/>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row>
    <row r="327" spans="1:65" ht="15.75" x14ac:dyDescent="0.25">
      <c r="A327" s="32"/>
      <c r="B327" s="33"/>
      <c r="C327" s="33"/>
      <c r="D327" s="79"/>
      <c r="E327" s="33"/>
      <c r="F327" s="33"/>
      <c r="G327" s="33"/>
      <c r="H327" s="33"/>
      <c r="I327" s="33"/>
      <c r="J327" s="33"/>
      <c r="K327" s="33"/>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row>
    <row r="328" spans="1:65" ht="15.75" x14ac:dyDescent="0.25">
      <c r="A328" s="32"/>
      <c r="B328" s="33"/>
      <c r="C328" s="33"/>
      <c r="D328" s="79"/>
      <c r="E328" s="33"/>
      <c r="F328" s="33"/>
      <c r="G328" s="33"/>
      <c r="H328" s="33"/>
      <c r="I328" s="33"/>
      <c r="J328" s="33"/>
      <c r="K328" s="33"/>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row>
    <row r="329" spans="1:65" ht="15.75" x14ac:dyDescent="0.25">
      <c r="A329" s="32"/>
      <c r="B329" s="33"/>
      <c r="C329" s="33"/>
      <c r="D329" s="79"/>
      <c r="E329" s="33"/>
      <c r="F329" s="33"/>
      <c r="G329" s="33"/>
      <c r="H329" s="33"/>
      <c r="I329" s="33"/>
      <c r="J329" s="33"/>
      <c r="K329" s="33"/>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row>
    <row r="330" spans="1:65" ht="15.75" x14ac:dyDescent="0.25">
      <c r="A330" s="32"/>
      <c r="B330" s="33"/>
      <c r="C330" s="33"/>
      <c r="D330" s="79"/>
      <c r="E330" s="33"/>
      <c r="F330" s="33"/>
      <c r="G330" s="33"/>
      <c r="H330" s="33"/>
      <c r="I330" s="33"/>
      <c r="J330" s="33"/>
      <c r="K330" s="33"/>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row>
    <row r="331" spans="1:65" ht="15.75" x14ac:dyDescent="0.25">
      <c r="A331" s="32"/>
      <c r="B331" s="33"/>
      <c r="C331" s="33"/>
      <c r="D331" s="79"/>
      <c r="E331" s="33"/>
      <c r="F331" s="33"/>
      <c r="G331" s="33"/>
      <c r="H331" s="33"/>
      <c r="I331" s="33"/>
      <c r="J331" s="33"/>
      <c r="K331" s="33"/>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row>
    <row r="332" spans="1:65" ht="15.75" x14ac:dyDescent="0.25">
      <c r="A332" s="32"/>
      <c r="B332" s="33"/>
      <c r="C332" s="33"/>
      <c r="D332" s="79"/>
      <c r="E332" s="33"/>
      <c r="F332" s="33"/>
      <c r="G332" s="33"/>
      <c r="H332" s="33"/>
      <c r="I332" s="33"/>
      <c r="J332" s="33"/>
      <c r="K332" s="33"/>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row>
    <row r="333" spans="1:65" ht="15.75" x14ac:dyDescent="0.25">
      <c r="A333" s="32"/>
      <c r="B333" s="33"/>
      <c r="C333" s="33"/>
      <c r="D333" s="79"/>
      <c r="E333" s="33"/>
      <c r="F333" s="33"/>
      <c r="G333" s="33"/>
      <c r="H333" s="33"/>
      <c r="I333" s="33"/>
      <c r="J333" s="33"/>
      <c r="K333" s="33"/>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row>
    <row r="334" spans="1:65" ht="15.75" x14ac:dyDescent="0.25">
      <c r="A334" s="32"/>
      <c r="B334" s="33"/>
      <c r="C334" s="33"/>
      <c r="D334" s="79"/>
      <c r="E334" s="33"/>
      <c r="F334" s="33"/>
      <c r="G334" s="33"/>
      <c r="H334" s="33"/>
      <c r="I334" s="33"/>
      <c r="J334" s="33"/>
      <c r="K334" s="33"/>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row>
    <row r="335" spans="1:65" ht="15.75" x14ac:dyDescent="0.25">
      <c r="A335" s="32"/>
      <c r="B335" s="33"/>
      <c r="C335" s="33"/>
      <c r="D335" s="79"/>
      <c r="E335" s="33"/>
      <c r="F335" s="33"/>
      <c r="G335" s="33"/>
      <c r="H335" s="33"/>
      <c r="I335" s="33"/>
      <c r="J335" s="33"/>
      <c r="K335" s="33"/>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row>
    <row r="336" spans="1:65" ht="15.75" x14ac:dyDescent="0.25">
      <c r="A336" s="32"/>
      <c r="B336" s="33"/>
      <c r="C336" s="33"/>
      <c r="D336" s="79"/>
      <c r="E336" s="33"/>
      <c r="F336" s="33"/>
      <c r="G336" s="33"/>
      <c r="H336" s="33"/>
      <c r="I336" s="33"/>
      <c r="J336" s="33"/>
      <c r="K336" s="33"/>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3"/>
      <c r="BM336" s="33"/>
    </row>
    <row r="337" spans="1:65" ht="15.75" x14ac:dyDescent="0.25">
      <c r="A337" s="32"/>
      <c r="B337" s="33"/>
      <c r="C337" s="33"/>
      <c r="D337" s="79"/>
      <c r="E337" s="33"/>
      <c r="F337" s="33"/>
      <c r="G337" s="33"/>
      <c r="H337" s="33"/>
      <c r="I337" s="33"/>
      <c r="J337" s="33"/>
      <c r="K337" s="33"/>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row>
    <row r="338" spans="1:65" ht="15.75" x14ac:dyDescent="0.25">
      <c r="A338" s="32"/>
      <c r="B338" s="33"/>
      <c r="C338" s="33"/>
      <c r="D338" s="79"/>
      <c r="E338" s="33"/>
      <c r="F338" s="33"/>
      <c r="G338" s="33"/>
      <c r="H338" s="33"/>
      <c r="I338" s="33"/>
      <c r="J338" s="33"/>
      <c r="K338" s="33"/>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c r="BI338" s="33"/>
      <c r="BJ338" s="33"/>
      <c r="BK338" s="33"/>
      <c r="BL338" s="33"/>
      <c r="BM338" s="33"/>
    </row>
    <row r="339" spans="1:65" ht="15.75" x14ac:dyDescent="0.25">
      <c r="A339" s="32"/>
      <c r="B339" s="33"/>
      <c r="C339" s="33"/>
      <c r="D339" s="79"/>
      <c r="E339" s="33"/>
      <c r="F339" s="33"/>
      <c r="G339" s="33"/>
      <c r="H339" s="33"/>
      <c r="I339" s="33"/>
      <c r="J339" s="33"/>
      <c r="K339" s="33"/>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row>
    <row r="340" spans="1:65" ht="15.75" x14ac:dyDescent="0.25">
      <c r="A340" s="32"/>
      <c r="B340" s="33"/>
      <c r="C340" s="33"/>
      <c r="D340" s="94"/>
      <c r="E340" s="33"/>
      <c r="F340" s="33"/>
      <c r="G340" s="33"/>
      <c r="H340" s="33"/>
      <c r="I340" s="33"/>
      <c r="J340" s="33"/>
      <c r="K340" s="33"/>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c r="BI340" s="33"/>
      <c r="BJ340" s="33"/>
      <c r="BK340" s="33"/>
      <c r="BL340" s="33"/>
      <c r="BM340" s="33"/>
    </row>
    <row r="341" spans="1:65" ht="15.75" x14ac:dyDescent="0.25">
      <c r="A341" s="32"/>
      <c r="B341" s="33"/>
      <c r="C341" s="33"/>
      <c r="D341" s="79"/>
      <c r="E341" s="33"/>
      <c r="F341" s="33"/>
      <c r="G341" s="33"/>
      <c r="H341" s="33"/>
      <c r="I341" s="33"/>
      <c r="J341" s="33"/>
      <c r="K341" s="33"/>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33"/>
    </row>
    <row r="342" spans="1:65" ht="15.75" x14ac:dyDescent="0.25">
      <c r="A342" s="32"/>
      <c r="B342" s="33"/>
      <c r="C342" s="33"/>
      <c r="D342" s="79"/>
      <c r="E342" s="33"/>
      <c r="F342" s="33"/>
      <c r="G342" s="33"/>
      <c r="H342" s="33"/>
      <c r="I342" s="33"/>
      <c r="J342" s="33"/>
      <c r="K342" s="33"/>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c r="BI342" s="33"/>
      <c r="BJ342" s="33"/>
      <c r="BK342" s="33"/>
      <c r="BL342" s="33"/>
      <c r="BM342" s="33"/>
    </row>
    <row r="343" spans="1:65" ht="15.75" x14ac:dyDescent="0.25">
      <c r="A343" s="32"/>
      <c r="B343" s="33"/>
      <c r="C343" s="33"/>
      <c r="D343" s="79"/>
      <c r="E343" s="33"/>
      <c r="F343" s="33"/>
      <c r="G343" s="33"/>
      <c r="H343" s="33"/>
      <c r="I343" s="33"/>
      <c r="J343" s="33"/>
      <c r="K343" s="33"/>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row>
    <row r="344" spans="1:65" ht="15.75" x14ac:dyDescent="0.25">
      <c r="A344" s="32"/>
      <c r="B344" s="33"/>
      <c r="C344" s="33"/>
      <c r="D344" s="79"/>
      <c r="E344" s="33"/>
      <c r="F344" s="33"/>
      <c r="G344" s="33"/>
      <c r="H344" s="33"/>
      <c r="I344" s="33"/>
      <c r="J344" s="33"/>
      <c r="K344" s="33"/>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row>
    <row r="345" spans="1:65" ht="15.75" x14ac:dyDescent="0.25">
      <c r="A345" s="32"/>
      <c r="B345" s="33"/>
      <c r="C345" s="33"/>
      <c r="D345" s="79"/>
      <c r="E345" s="33"/>
      <c r="F345" s="33"/>
      <c r="G345" s="33"/>
      <c r="H345" s="33"/>
      <c r="I345" s="44"/>
      <c r="J345" s="44"/>
      <c r="K345" s="33"/>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row>
    <row r="346" spans="1:65" ht="15.75" x14ac:dyDescent="0.25">
      <c r="A346" s="32"/>
      <c r="B346" s="33"/>
      <c r="C346" s="33"/>
      <c r="D346" s="79"/>
      <c r="E346" s="33"/>
      <c r="F346" s="33"/>
      <c r="G346" s="33"/>
      <c r="H346" s="33"/>
      <c r="I346" s="33"/>
      <c r="J346" s="33"/>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33"/>
      <c r="BF346" s="33"/>
      <c r="BG346" s="33"/>
      <c r="BH346" s="33"/>
      <c r="BI346" s="33"/>
      <c r="BJ346" s="33"/>
      <c r="BK346" s="33"/>
      <c r="BL346" s="33"/>
      <c r="BM346" s="33"/>
    </row>
    <row r="347" spans="1:65" ht="15.75" x14ac:dyDescent="0.25">
      <c r="A347" s="32"/>
      <c r="B347" s="33"/>
      <c r="C347" s="33"/>
      <c r="D347" s="79"/>
      <c r="E347" s="33"/>
      <c r="F347" s="33"/>
      <c r="G347" s="33"/>
      <c r="H347" s="33"/>
      <c r="I347" s="33"/>
      <c r="J347" s="33"/>
      <c r="K347" s="33"/>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33"/>
    </row>
    <row r="348" spans="1:65" ht="15.75" x14ac:dyDescent="0.25">
      <c r="A348" s="32"/>
      <c r="B348" s="33"/>
      <c r="C348" s="33"/>
      <c r="D348" s="79"/>
      <c r="E348" s="33"/>
      <c r="F348" s="33"/>
      <c r="G348" s="33"/>
      <c r="H348" s="33"/>
      <c r="I348" s="33"/>
      <c r="J348" s="33"/>
      <c r="K348" s="33"/>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33"/>
      <c r="BF348" s="33"/>
      <c r="BG348" s="33"/>
      <c r="BH348" s="33"/>
      <c r="BI348" s="33"/>
      <c r="BJ348" s="33"/>
      <c r="BK348" s="33"/>
      <c r="BL348" s="33"/>
      <c r="BM348" s="33"/>
    </row>
    <row r="349" spans="1:65" ht="15.75" x14ac:dyDescent="0.25">
      <c r="A349" s="32"/>
      <c r="B349" s="33"/>
      <c r="C349" s="33"/>
      <c r="D349" s="79"/>
      <c r="E349" s="33"/>
      <c r="F349" s="33"/>
      <c r="G349" s="33"/>
      <c r="H349" s="33"/>
      <c r="I349" s="33"/>
      <c r="J349" s="33"/>
      <c r="K349" s="33"/>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33"/>
      <c r="BF349" s="33"/>
      <c r="BG349" s="33"/>
      <c r="BH349" s="33"/>
      <c r="BI349" s="33"/>
      <c r="BJ349" s="33"/>
      <c r="BK349" s="33"/>
      <c r="BL349" s="33"/>
      <c r="BM349" s="33"/>
    </row>
    <row r="350" spans="1:65" ht="15.75" x14ac:dyDescent="0.25">
      <c r="A350" s="32"/>
      <c r="B350" s="33"/>
      <c r="C350" s="33"/>
      <c r="D350" s="79"/>
      <c r="E350" s="33"/>
      <c r="F350" s="33"/>
      <c r="G350" s="33"/>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33"/>
      <c r="BF350" s="33"/>
      <c r="BG350" s="33"/>
      <c r="BH350" s="33"/>
      <c r="BI350" s="33"/>
      <c r="BJ350" s="33"/>
      <c r="BK350" s="33"/>
      <c r="BL350" s="33"/>
      <c r="BM350" s="33"/>
    </row>
    <row r="351" spans="1:65" ht="15.75" x14ac:dyDescent="0.25">
      <c r="A351" s="32"/>
      <c r="B351" s="33"/>
      <c r="C351" s="33"/>
      <c r="D351" s="79"/>
      <c r="E351" s="33"/>
      <c r="F351" s="33"/>
      <c r="G351" s="33"/>
      <c r="H351" s="33"/>
      <c r="I351" s="33"/>
      <c r="J351" s="33"/>
      <c r="K351" s="33"/>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row>
    <row r="352" spans="1:65" ht="15.75" x14ac:dyDescent="0.25">
      <c r="A352" s="32"/>
      <c r="B352" s="33"/>
      <c r="C352" s="33"/>
      <c r="D352" s="79"/>
      <c r="E352" s="33"/>
      <c r="F352" s="33"/>
      <c r="G352" s="33"/>
      <c r="H352" s="33"/>
      <c r="I352" s="33"/>
      <c r="J352" s="33"/>
      <c r="K352" s="33"/>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33"/>
    </row>
    <row r="353" spans="1:65" ht="15.75" x14ac:dyDescent="0.25">
      <c r="A353" s="32"/>
      <c r="B353" s="33"/>
      <c r="C353" s="33"/>
      <c r="D353" s="79"/>
      <c r="E353" s="33"/>
      <c r="F353" s="33"/>
      <c r="G353" s="33"/>
      <c r="H353" s="33"/>
      <c r="I353" s="33"/>
      <c r="J353" s="33"/>
      <c r="K353" s="33"/>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33"/>
    </row>
    <row r="354" spans="1:65" ht="15.75" x14ac:dyDescent="0.25">
      <c r="A354" s="32"/>
      <c r="B354" s="33"/>
      <c r="C354" s="33"/>
      <c r="D354" s="79"/>
      <c r="E354" s="33"/>
      <c r="F354" s="33"/>
      <c r="G354" s="33"/>
      <c r="H354" s="33"/>
      <c r="I354" s="33"/>
      <c r="J354" s="33"/>
      <c r="K354" s="33"/>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33"/>
    </row>
    <row r="355" spans="1:65" ht="15.75" x14ac:dyDescent="0.25">
      <c r="A355" s="32"/>
      <c r="B355" s="33"/>
      <c r="C355" s="33"/>
      <c r="D355" s="79"/>
      <c r="E355" s="33"/>
      <c r="F355" s="33"/>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row>
    <row r="356" spans="1:65" ht="15.75" x14ac:dyDescent="0.25">
      <c r="A356" s="32"/>
      <c r="B356" s="33"/>
      <c r="C356" s="33"/>
      <c r="D356" s="79"/>
      <c r="E356" s="33"/>
      <c r="F356" s="33"/>
      <c r="G356" s="33"/>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row>
    <row r="357" spans="1:65" ht="15.75" x14ac:dyDescent="0.25">
      <c r="A357" s="32"/>
      <c r="B357" s="33"/>
      <c r="C357" s="33"/>
      <c r="D357" s="79"/>
      <c r="E357" s="33"/>
      <c r="F357" s="33"/>
      <c r="G357" s="33"/>
      <c r="H357" s="33"/>
      <c r="I357" s="33"/>
      <c r="J357" s="33"/>
      <c r="K357" s="33"/>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c r="BM357" s="33"/>
    </row>
    <row r="358" spans="1:65" ht="15.75" x14ac:dyDescent="0.25">
      <c r="A358" s="32"/>
      <c r="B358" s="33"/>
      <c r="C358" s="33"/>
      <c r="D358" s="79"/>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row>
    <row r="359" spans="1:65" ht="15.75" x14ac:dyDescent="0.25">
      <c r="A359" s="32"/>
      <c r="B359" s="33"/>
      <c r="C359" s="33"/>
      <c r="D359" s="79"/>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row>
    <row r="360" spans="1:65" ht="15.75" x14ac:dyDescent="0.25">
      <c r="A360" s="32"/>
      <c r="B360" s="33"/>
      <c r="C360" s="33"/>
      <c r="D360" s="79"/>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row>
    <row r="361" spans="1:65" ht="15.75" x14ac:dyDescent="0.25">
      <c r="A361" s="32"/>
      <c r="B361" s="33"/>
      <c r="C361" s="33"/>
      <c r="D361" s="79"/>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c r="BE361" s="33"/>
      <c r="BF361" s="33"/>
      <c r="BG361" s="33"/>
      <c r="BH361" s="33"/>
      <c r="BI361" s="33"/>
      <c r="BJ361" s="33"/>
      <c r="BK361" s="33"/>
      <c r="BL361" s="33"/>
      <c r="BM361" s="33"/>
    </row>
    <row r="362" spans="1:65" ht="15.75" x14ac:dyDescent="0.25">
      <c r="A362" s="32"/>
      <c r="B362" s="33"/>
      <c r="C362" s="33"/>
      <c r="D362" s="34"/>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3"/>
      <c r="BC362" s="33"/>
      <c r="BD362" s="33"/>
      <c r="BE362" s="33"/>
      <c r="BF362" s="33"/>
      <c r="BG362" s="33"/>
      <c r="BH362" s="33"/>
      <c r="BI362" s="33"/>
      <c r="BJ362" s="33"/>
      <c r="BK362" s="33"/>
      <c r="BL362" s="33"/>
      <c r="BM362" s="33"/>
    </row>
    <row r="363" spans="1:65" ht="15.75" x14ac:dyDescent="0.25">
      <c r="A363" s="32"/>
      <c r="B363" s="33"/>
      <c r="C363" s="33"/>
      <c r="D363" s="34"/>
      <c r="E363" s="33"/>
      <c r="F363" s="33"/>
      <c r="G363" s="33"/>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33"/>
      <c r="BF363" s="33"/>
      <c r="BG363" s="33"/>
      <c r="BH363" s="33"/>
      <c r="BI363" s="33"/>
      <c r="BJ363" s="33"/>
      <c r="BK363" s="33"/>
      <c r="BL363" s="33"/>
      <c r="BM363" s="33"/>
    </row>
    <row r="364" spans="1:65" ht="15.75" x14ac:dyDescent="0.25">
      <c r="A364" s="32"/>
      <c r="B364" s="33"/>
      <c r="C364" s="33"/>
      <c r="D364" s="34"/>
      <c r="E364" s="33"/>
      <c r="F364" s="33"/>
      <c r="G364" s="33"/>
      <c r="H364" s="33"/>
      <c r="I364" s="33"/>
      <c r="J364" s="33"/>
      <c r="K364" s="33"/>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3"/>
      <c r="BC364" s="33"/>
      <c r="BD364" s="33"/>
      <c r="BE364" s="33"/>
      <c r="BF364" s="33"/>
      <c r="BG364" s="33"/>
      <c r="BH364" s="33"/>
      <c r="BI364" s="33"/>
      <c r="BJ364" s="33"/>
      <c r="BK364" s="33"/>
      <c r="BL364" s="33"/>
      <c r="BM364" s="33"/>
    </row>
    <row r="365" spans="1:65" ht="15.75" x14ac:dyDescent="0.25">
      <c r="A365" s="32"/>
      <c r="B365" s="33"/>
      <c r="C365" s="33"/>
      <c r="D365" s="34"/>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33"/>
      <c r="BF365" s="33"/>
      <c r="BG365" s="33"/>
      <c r="BH365" s="33"/>
      <c r="BI365" s="33"/>
      <c r="BJ365" s="33"/>
      <c r="BK365" s="33"/>
      <c r="BL365" s="33"/>
      <c r="BM365" s="33"/>
    </row>
    <row r="366" spans="1:65" ht="15.75" x14ac:dyDescent="0.25">
      <c r="A366" s="32"/>
      <c r="B366" s="33"/>
      <c r="C366" s="33"/>
      <c r="D366" s="34"/>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c r="BE366" s="33"/>
      <c r="BF366" s="33"/>
      <c r="BG366" s="33"/>
      <c r="BH366" s="33"/>
      <c r="BI366" s="33"/>
      <c r="BJ366" s="33"/>
      <c r="BK366" s="33"/>
      <c r="BL366" s="33"/>
      <c r="BM366" s="33"/>
    </row>
    <row r="367" spans="1:65" ht="15.75" x14ac:dyDescent="0.25">
      <c r="A367" s="40"/>
      <c r="B367" s="41"/>
      <c r="C367" s="41"/>
      <c r="D367" s="34"/>
      <c r="E367" s="41"/>
      <c r="F367" s="41"/>
      <c r="G367" s="41"/>
      <c r="H367" s="41"/>
      <c r="I367" s="41"/>
      <c r="J367" s="41"/>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c r="AT367" s="42"/>
      <c r="AU367" s="42"/>
      <c r="AV367" s="42"/>
      <c r="AW367" s="42"/>
      <c r="AX367" s="42"/>
      <c r="AY367" s="42"/>
      <c r="AZ367" s="42"/>
      <c r="BA367" s="42"/>
      <c r="BB367" s="42"/>
      <c r="BC367" s="42"/>
      <c r="BD367" s="42"/>
      <c r="BE367" s="42"/>
      <c r="BF367" s="42"/>
      <c r="BG367" s="42"/>
      <c r="BH367" s="42"/>
      <c r="BI367" s="42"/>
      <c r="BJ367" s="42"/>
      <c r="BK367" s="42"/>
      <c r="BL367" s="42"/>
      <c r="BM367" s="42"/>
    </row>
    <row r="368" spans="1:65" ht="15.75" x14ac:dyDescent="0.25">
      <c r="A368" s="40"/>
      <c r="B368" s="41"/>
      <c r="C368" s="41"/>
      <c r="D368" s="34"/>
      <c r="E368" s="41"/>
      <c r="F368" s="41"/>
      <c r="G368" s="41"/>
      <c r="H368" s="41"/>
      <c r="I368" s="41"/>
      <c r="J368" s="41"/>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c r="AT368" s="42"/>
      <c r="AU368" s="42"/>
      <c r="AV368" s="42"/>
      <c r="AW368" s="42"/>
      <c r="AX368" s="42"/>
      <c r="AY368" s="42"/>
      <c r="AZ368" s="42"/>
      <c r="BA368" s="42"/>
      <c r="BB368" s="42"/>
      <c r="BC368" s="42"/>
      <c r="BD368" s="42"/>
      <c r="BE368" s="42"/>
      <c r="BF368" s="42"/>
      <c r="BG368" s="42"/>
      <c r="BH368" s="42"/>
      <c r="BI368" s="42"/>
      <c r="BJ368" s="42"/>
      <c r="BK368" s="42"/>
      <c r="BL368" s="42"/>
      <c r="BM368" s="42"/>
    </row>
  </sheetData>
  <mergeCells count="7">
    <mergeCell ref="A1:D1"/>
    <mergeCell ref="E1:BM1"/>
    <mergeCell ref="A2:J2"/>
    <mergeCell ref="K2:M2"/>
    <mergeCell ref="N2:O2"/>
    <mergeCell ref="P2:AI2"/>
    <mergeCell ref="AJ2:BM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4:N27"/>
  <sheetViews>
    <sheetView workbookViewId="0">
      <selection activeCell="M28" sqref="M28"/>
    </sheetView>
  </sheetViews>
  <sheetFormatPr defaultRowHeight="15" x14ac:dyDescent="0.25"/>
  <cols>
    <col min="3" max="3" width="15.7109375" customWidth="1"/>
    <col min="4" max="4" width="15.7109375" bestFit="1" customWidth="1"/>
    <col min="5" max="5" width="14.7109375" bestFit="1" customWidth="1"/>
    <col min="6" max="6" width="19" bestFit="1" customWidth="1"/>
    <col min="7" max="7" width="11.42578125" bestFit="1" customWidth="1"/>
    <col min="8" max="8" width="13.85546875" bestFit="1" customWidth="1"/>
    <col min="9" max="9" width="14.42578125" bestFit="1" customWidth="1"/>
    <col min="10" max="10" width="20" bestFit="1" customWidth="1"/>
    <col min="12" max="12" width="10.7109375" bestFit="1" customWidth="1"/>
    <col min="13" max="14" width="11.5703125" bestFit="1" customWidth="1"/>
  </cols>
  <sheetData>
    <row r="4" spans="3:13" x14ac:dyDescent="0.25">
      <c r="C4" s="169" t="s">
        <v>310</v>
      </c>
      <c r="D4" s="169"/>
      <c r="E4" s="169"/>
      <c r="F4" s="169"/>
      <c r="G4" s="169"/>
      <c r="H4" s="169"/>
      <c r="I4" s="169"/>
      <c r="J4" s="169"/>
    </row>
    <row r="5" spans="3:13" ht="15.75" thickBot="1" x14ac:dyDescent="0.3">
      <c r="L5" t="s">
        <v>808</v>
      </c>
    </row>
    <row r="6" spans="3:13" x14ac:dyDescent="0.25">
      <c r="D6" s="119" t="s">
        <v>801</v>
      </c>
      <c r="E6" s="119" t="s">
        <v>802</v>
      </c>
      <c r="F6" s="119" t="s">
        <v>803</v>
      </c>
      <c r="G6" s="119" t="s">
        <v>804</v>
      </c>
      <c r="H6" s="119" t="s">
        <v>805</v>
      </c>
      <c r="I6" s="119" t="s">
        <v>806</v>
      </c>
      <c r="J6" s="119" t="s">
        <v>807</v>
      </c>
      <c r="L6" s="121" t="s">
        <v>823</v>
      </c>
      <c r="M6" s="121" t="s">
        <v>822</v>
      </c>
    </row>
    <row r="7" spans="3:13" x14ac:dyDescent="0.25">
      <c r="C7" s="119" t="s">
        <v>809</v>
      </c>
      <c r="D7" s="100">
        <v>20</v>
      </c>
      <c r="E7" s="100">
        <v>1</v>
      </c>
      <c r="F7" s="100"/>
      <c r="G7" s="100"/>
      <c r="H7" s="100"/>
      <c r="I7" s="100"/>
      <c r="J7" s="100"/>
      <c r="K7" s="120"/>
      <c r="L7" s="63">
        <f>SUM(D7:J7)</f>
        <v>21</v>
      </c>
      <c r="M7" s="47">
        <f t="shared" ref="M7:M12" si="0">L7*19</f>
        <v>399</v>
      </c>
    </row>
    <row r="8" spans="3:13" x14ac:dyDescent="0.25">
      <c r="C8" s="119" t="s">
        <v>810</v>
      </c>
      <c r="D8" s="100">
        <v>16</v>
      </c>
      <c r="E8" s="100">
        <v>1</v>
      </c>
      <c r="F8" s="100"/>
      <c r="G8" s="100"/>
      <c r="H8" s="100"/>
      <c r="I8" s="100">
        <v>21.5</v>
      </c>
      <c r="J8" s="100"/>
      <c r="K8" s="120"/>
      <c r="L8" s="63">
        <f t="shared" ref="L8:L18" si="1">SUM(D8:J8)</f>
        <v>38.5</v>
      </c>
      <c r="M8" s="47">
        <f t="shared" si="0"/>
        <v>731.5</v>
      </c>
    </row>
    <row r="9" spans="3:13" x14ac:dyDescent="0.25">
      <c r="C9" s="119" t="s">
        <v>811</v>
      </c>
      <c r="D9" s="100">
        <v>20</v>
      </c>
      <c r="E9" s="100">
        <v>1</v>
      </c>
      <c r="F9" s="100"/>
      <c r="G9" s="100"/>
      <c r="H9" s="100"/>
      <c r="I9" s="100"/>
      <c r="J9" s="100"/>
      <c r="K9" s="120"/>
      <c r="L9" s="63">
        <f t="shared" si="1"/>
        <v>21</v>
      </c>
      <c r="M9" s="47">
        <f t="shared" si="0"/>
        <v>399</v>
      </c>
    </row>
    <row r="10" spans="3:13" x14ac:dyDescent="0.25">
      <c r="C10" s="119" t="s">
        <v>812</v>
      </c>
      <c r="D10" s="100">
        <v>16</v>
      </c>
      <c r="E10" s="100">
        <v>1</v>
      </c>
      <c r="F10" s="100"/>
      <c r="G10" s="100"/>
      <c r="H10" s="100">
        <v>36</v>
      </c>
      <c r="I10" s="100"/>
      <c r="J10" s="100"/>
      <c r="K10" s="120"/>
      <c r="L10" s="63">
        <f t="shared" si="1"/>
        <v>53</v>
      </c>
      <c r="M10" s="47">
        <f t="shared" si="0"/>
        <v>1007</v>
      </c>
    </row>
    <row r="11" spans="3:13" x14ac:dyDescent="0.25">
      <c r="C11" s="119" t="s">
        <v>813</v>
      </c>
      <c r="D11" s="100">
        <v>36</v>
      </c>
      <c r="E11" s="100">
        <v>1</v>
      </c>
      <c r="F11" s="100"/>
      <c r="G11" s="100"/>
      <c r="H11" s="100"/>
      <c r="I11" s="100"/>
      <c r="J11" s="100"/>
      <c r="K11" s="120"/>
      <c r="L11" s="63">
        <f t="shared" si="1"/>
        <v>37</v>
      </c>
      <c r="M11" s="47">
        <f t="shared" si="0"/>
        <v>703</v>
      </c>
    </row>
    <row r="12" spans="3:13" x14ac:dyDescent="0.25">
      <c r="C12" s="119" t="s">
        <v>814</v>
      </c>
      <c r="D12" s="100">
        <v>36</v>
      </c>
      <c r="E12" s="100">
        <v>1</v>
      </c>
      <c r="F12" s="100"/>
      <c r="G12" s="100"/>
      <c r="H12" s="100"/>
      <c r="I12" s="100"/>
      <c r="J12" s="100">
        <v>9</v>
      </c>
      <c r="K12" s="120"/>
      <c r="L12" s="63">
        <f t="shared" si="1"/>
        <v>46</v>
      </c>
      <c r="M12" s="47">
        <f t="shared" si="0"/>
        <v>874</v>
      </c>
    </row>
    <row r="13" spans="3:13" x14ac:dyDescent="0.25">
      <c r="C13" s="119" t="s">
        <v>815</v>
      </c>
      <c r="D13" s="100">
        <v>16</v>
      </c>
      <c r="E13" s="100">
        <v>1</v>
      </c>
      <c r="F13" s="100"/>
      <c r="G13" s="100"/>
      <c r="H13" s="100">
        <v>6</v>
      </c>
      <c r="I13" s="100"/>
      <c r="J13" s="100"/>
      <c r="K13" s="120"/>
      <c r="L13" s="63">
        <f t="shared" si="1"/>
        <v>23</v>
      </c>
      <c r="M13" s="47">
        <f t="shared" ref="M13:M18" si="2">L13*36</f>
        <v>828</v>
      </c>
    </row>
    <row r="14" spans="3:13" x14ac:dyDescent="0.25">
      <c r="C14" s="119" t="s">
        <v>816</v>
      </c>
      <c r="D14" s="100">
        <v>16</v>
      </c>
      <c r="E14" s="100">
        <v>1</v>
      </c>
      <c r="F14" s="100"/>
      <c r="G14" s="100"/>
      <c r="H14" s="100"/>
      <c r="I14" s="100"/>
      <c r="J14" s="100"/>
      <c r="K14" s="120"/>
      <c r="L14" s="63">
        <f t="shared" si="1"/>
        <v>17</v>
      </c>
      <c r="M14" s="47">
        <f t="shared" si="2"/>
        <v>612</v>
      </c>
    </row>
    <row r="15" spans="3:13" x14ac:dyDescent="0.25">
      <c r="C15" s="119" t="s">
        <v>817</v>
      </c>
      <c r="D15" s="100">
        <v>20</v>
      </c>
      <c r="E15" s="100">
        <v>1</v>
      </c>
      <c r="F15" s="100"/>
      <c r="G15" s="100"/>
      <c r="H15" s="100"/>
      <c r="I15" s="100"/>
      <c r="J15" s="100">
        <v>9</v>
      </c>
      <c r="K15" s="120"/>
      <c r="L15" s="63">
        <f t="shared" si="1"/>
        <v>30</v>
      </c>
      <c r="M15" s="47">
        <f t="shared" si="2"/>
        <v>1080</v>
      </c>
    </row>
    <row r="16" spans="3:13" x14ac:dyDescent="0.25">
      <c r="C16" s="119" t="s">
        <v>818</v>
      </c>
      <c r="D16" s="100">
        <v>16</v>
      </c>
      <c r="E16" s="100"/>
      <c r="F16" s="100"/>
      <c r="G16" s="100"/>
      <c r="H16" s="100"/>
      <c r="I16" s="100"/>
      <c r="J16" s="100"/>
      <c r="K16" s="120"/>
      <c r="L16" s="63">
        <f t="shared" si="1"/>
        <v>16</v>
      </c>
      <c r="M16" s="47">
        <f t="shared" si="2"/>
        <v>576</v>
      </c>
    </row>
    <row r="17" spans="3:14" x14ac:dyDescent="0.25">
      <c r="C17" s="119" t="s">
        <v>819</v>
      </c>
      <c r="D17" s="100"/>
      <c r="E17" s="100">
        <v>1</v>
      </c>
      <c r="F17" s="100"/>
      <c r="G17" s="100"/>
      <c r="H17" s="100"/>
      <c r="I17" s="100"/>
      <c r="J17" s="100">
        <v>4</v>
      </c>
      <c r="K17" s="120"/>
      <c r="L17" s="63">
        <f t="shared" si="1"/>
        <v>5</v>
      </c>
      <c r="M17" s="47">
        <f t="shared" si="2"/>
        <v>180</v>
      </c>
    </row>
    <row r="18" spans="3:14" x14ac:dyDescent="0.25">
      <c r="C18" s="119" t="s">
        <v>820</v>
      </c>
      <c r="D18" s="100">
        <v>20</v>
      </c>
      <c r="E18" s="100">
        <v>1</v>
      </c>
      <c r="F18" s="100"/>
      <c r="G18" s="100"/>
      <c r="H18" s="100"/>
      <c r="I18" s="100"/>
      <c r="J18" s="100">
        <v>39</v>
      </c>
      <c r="K18" s="120"/>
      <c r="L18" s="63">
        <f t="shared" si="1"/>
        <v>60</v>
      </c>
      <c r="M18" s="47">
        <f t="shared" si="2"/>
        <v>2160</v>
      </c>
    </row>
    <row r="19" spans="3:14" x14ac:dyDescent="0.25">
      <c r="C19" s="119"/>
      <c r="D19" s="100"/>
      <c r="E19" s="100"/>
      <c r="F19" s="100"/>
      <c r="G19" s="100"/>
      <c r="H19" s="100"/>
      <c r="I19" s="100"/>
      <c r="J19" s="100"/>
      <c r="K19" s="120"/>
      <c r="L19" s="63"/>
      <c r="M19" s="47"/>
    </row>
    <row r="20" spans="3:14" x14ac:dyDescent="0.25">
      <c r="C20" s="119" t="s">
        <v>821</v>
      </c>
      <c r="D20" s="100">
        <f>SUM(D7:D16)</f>
        <v>212</v>
      </c>
      <c r="E20" s="100">
        <f>SUM(E7:E18)</f>
        <v>11</v>
      </c>
      <c r="F20" s="100">
        <f t="shared" ref="F20:I20" si="3">SUM(F7:F12)</f>
        <v>0</v>
      </c>
      <c r="G20" s="100">
        <f t="shared" si="3"/>
        <v>0</v>
      </c>
      <c r="H20" s="100">
        <f t="shared" si="3"/>
        <v>36</v>
      </c>
      <c r="I20" s="100">
        <f t="shared" si="3"/>
        <v>21.5</v>
      </c>
      <c r="J20" s="100">
        <f>SUM(J7:J18)</f>
        <v>61</v>
      </c>
      <c r="K20" s="120"/>
      <c r="L20" s="63">
        <f>SUM(D20:J20)</f>
        <v>341.5</v>
      </c>
      <c r="M20" s="47"/>
    </row>
    <row r="21" spans="3:14" x14ac:dyDescent="0.25">
      <c r="C21" s="119" t="s">
        <v>822</v>
      </c>
      <c r="D21" s="51">
        <f>(SUM(D7:D12)*19)+(SUM(D13:D18)*36)</f>
        <v>5904</v>
      </c>
      <c r="E21" s="51">
        <f t="shared" ref="E21:J21" si="4">(SUM(E7:E12)*19)+(SUM(E13:E18)*36)</f>
        <v>294</v>
      </c>
      <c r="F21" s="51">
        <f t="shared" si="4"/>
        <v>0</v>
      </c>
      <c r="G21" s="51">
        <f t="shared" si="4"/>
        <v>0</v>
      </c>
      <c r="H21" s="51">
        <f t="shared" si="4"/>
        <v>900</v>
      </c>
      <c r="I21" s="51">
        <f t="shared" si="4"/>
        <v>408.5</v>
      </c>
      <c r="J21" s="51">
        <f t="shared" si="4"/>
        <v>2043</v>
      </c>
      <c r="K21" s="120"/>
      <c r="L21" s="47">
        <f>SUM(D21:J21)</f>
        <v>9549.5</v>
      </c>
      <c r="M21" s="47">
        <f>SUM(M7:M19)</f>
        <v>9549.5</v>
      </c>
    </row>
    <row r="23" spans="3:14" x14ac:dyDescent="0.25">
      <c r="D23" t="s">
        <v>828</v>
      </c>
    </row>
    <row r="24" spans="3:14" ht="75" x14ac:dyDescent="0.25">
      <c r="C24" s="12" t="s">
        <v>827</v>
      </c>
      <c r="J24" s="70">
        <v>2741.53</v>
      </c>
      <c r="K24" s="70"/>
      <c r="L24" s="70"/>
      <c r="M24" s="70">
        <v>2741.53</v>
      </c>
      <c r="N24" s="53">
        <f>M21+M24</f>
        <v>12291.03</v>
      </c>
    </row>
    <row r="25" spans="3:14" ht="60" x14ac:dyDescent="0.25">
      <c r="C25" s="12" t="s">
        <v>829</v>
      </c>
      <c r="J25" s="70"/>
      <c r="K25" s="70"/>
      <c r="L25" s="70">
        <v>840.5</v>
      </c>
      <c r="M25" s="70">
        <f>L25*15</f>
        <v>12607.5</v>
      </c>
    </row>
    <row r="27" spans="3:14" x14ac:dyDescent="0.25">
      <c r="C27" t="s">
        <v>824</v>
      </c>
      <c r="M27" s="53">
        <f>M25+M24+M21</f>
        <v>24898.53</v>
      </c>
    </row>
  </sheetData>
  <mergeCells count="1">
    <mergeCell ref="C4:J4"/>
  </mergeCells>
  <pageMargins left="0.7" right="0.7" top="0.75" bottom="0.75" header="0.3" footer="0.3"/>
  <pageSetup scale="6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2" sqref="O22"/>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 sqref="O3"/>
    </sheetView>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2" sqref="P32"/>
    </sheetView>
  </sheetViews>
  <sheetFormatPr defaultRowHeight="1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A18" sqref="A18"/>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Bacteria</vt:lpstr>
      <vt:lpstr>Temperature</vt:lpstr>
      <vt:lpstr>Education and Outreach</vt:lpstr>
      <vt:lpstr>Activity Summary</vt:lpstr>
      <vt:lpstr>City of Jacksonville Fund Rpt</vt:lpstr>
      <vt:lpstr>Blackberry Abatement</vt:lpstr>
      <vt:lpstr>Newsletter Article</vt:lpstr>
      <vt:lpstr>Postcard</vt:lpstr>
      <vt:lpstr>Article to Blog Example</vt:lpstr>
      <vt:lpstr>Stream Smart Posts_Blogs</vt:lpstr>
      <vt:lpstr>Funding Leveraged</vt:lpstr>
      <vt:lpstr>Planting Map</vt:lpstr>
      <vt:lpstr>Clean Up Statistics</vt:lpstr>
      <vt:lpstr>BCRI Article and Issue Paper  </vt:lpstr>
      <vt:lpstr>Salmonwatch Summary Fall 2022</vt:lpstr>
      <vt:lpstr>Hot Spot Map</vt:lpstr>
      <vt:lpstr>Location of Hot Spots 21-22</vt:lpstr>
      <vt:lpstr>Pollinator Planting Sites</vt:lpstr>
      <vt:lpstr>Data Analysis</vt:lpstr>
      <vt:lpstr>Bacteria!Print_Area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 Stabach</dc:creator>
  <cp:lastModifiedBy>Greg Stabach</cp:lastModifiedBy>
  <cp:lastPrinted>2023-10-12T15:29:50Z</cp:lastPrinted>
  <dcterms:created xsi:type="dcterms:W3CDTF">2021-09-08T15:39:05Z</dcterms:created>
  <dcterms:modified xsi:type="dcterms:W3CDTF">2023-10-17T22:04:35Z</dcterms:modified>
</cp:coreProperties>
</file>